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Šios_darbaknyges"/>
  <mc:AlternateContent xmlns:mc="http://schemas.openxmlformats.org/markup-compatibility/2006">
    <mc:Choice Requires="x15">
      <x15ac:absPath xmlns:x15ac="http://schemas.microsoft.com/office/spreadsheetml/2010/11/ac" url="C:\Users\Inga\AppData\Local\Microsoft\Windows\INetCache\Content.Outlook\7EZS7QXM\"/>
    </mc:Choice>
  </mc:AlternateContent>
  <xr:revisionPtr revIDLastSave="0" documentId="8_{E7B26853-324A-4E97-94C7-CF522BBFDE12}" xr6:coauthVersionLast="47" xr6:coauthVersionMax="47" xr10:uidLastSave="{00000000-0000-0000-0000-000000000000}"/>
  <bookViews>
    <workbookView xWindow="-108" yWindow="-108" windowWidth="41496" windowHeight="16896" tabRatio="896" activeTab="1" xr2:uid="{00000000-000D-0000-FFFF-FFFF00000000}"/>
  </bookViews>
  <sheets>
    <sheet name="Vadovo pranešimas (I)" sheetId="68" r:id="rId1"/>
    <sheet name="Veiklos rezultatai (II)" sheetId="58" r:id="rId2"/>
    <sheet name="Regioninis planavimas (III)" sheetId="63" state="hidden" r:id="rId3"/>
    <sheet name="Plėtros tikslų stebėsena (IV) " sheetId="31" state="hidden" r:id="rId4"/>
    <sheet name="2023-2025 SVP ataskaita (V)" sheetId="30" state="hidden" r:id="rId5"/>
    <sheet name="Programų vykdymas  2024(III)" sheetId="34" r:id="rId6"/>
    <sheet name="02 programa (IV) " sheetId="56" r:id="rId7"/>
    <sheet name="06 programa (V)" sheetId="69" r:id="rId8"/>
    <sheet name="08 programa (VI)" sheetId="70" r:id="rId9"/>
    <sheet name="10 programa (VII)" sheetId="71" r:id="rId10"/>
    <sheet name="VŠĮ rodikliai (XVIII)" sheetId="40" state="hidden" r:id="rId11"/>
    <sheet name="UAB rodikliai (XIX)" sheetId="67" state="hidden" r:id="rId12"/>
    <sheet name="Vertinimo kriterijai" sheetId="27" state="hidden" r:id="rId13"/>
    <sheet name="Lapas2" sheetId="28" state="hidden" r:id="rId14"/>
    <sheet name="Lapas3" sheetId="29" state="hidden" r:id="rId15"/>
    <sheet name="VERTINIMO KRITERIJAI (2 lentelė" sheetId="24" state="hidden" r:id="rId16"/>
    <sheet name="Lesu analize" sheetId="26" state="hidden" r:id="rId17"/>
  </sheets>
  <externalReferences>
    <externalReference r:id="rId18"/>
  </externalReferences>
  <definedNames>
    <definedName name="_xlnm._FilterDatabase" localSheetId="10" hidden="1">'VŠĮ rodikliai (XVIII)'!$A$6:$L$8</definedName>
    <definedName name="_Hlk122275804" localSheetId="3">'Plėtros tikslų stebėsena (IV) '!$S$126</definedName>
    <definedName name="_Hlk89418331" localSheetId="10">'VŠĮ rodikliai (XVIII)'!#REF!</definedName>
    <definedName name="_Hlk92374825" localSheetId="10">'VŠĮ rodikliai (XVIII)'!#REF!</definedName>
    <definedName name="_Hlk92374960" localSheetId="10">'VŠĮ rodikliai (XVIII)'!$C$22</definedName>
    <definedName name="_Hlk92375563" localSheetId="10">'VŠĮ rodikliai (XVIII)'!$C$38</definedName>
    <definedName name="_Hlk92375700" localSheetId="10">'VŠĮ rodikliai (XVIII)'!$C$63</definedName>
    <definedName name="_Hlk92375786" localSheetId="10">'VŠĮ rodikliai (XVIII)'!#REF!</definedName>
    <definedName name="_Hlk92376639" localSheetId="10">'VŠĮ rodikliai (XVIII)'!$C$51</definedName>
    <definedName name="_Toc123901359" localSheetId="10">'VŠĮ rodikliai (XVIII)'!$C$166</definedName>
    <definedName name="_Toc506024955" localSheetId="12">'Vertinimo kriterijai'!$A$1</definedName>
    <definedName name="Excel_BuiltIn__FilterDatabase_2" localSheetId="7">#REF!</definedName>
    <definedName name="Excel_BuiltIn__FilterDatabase_2" localSheetId="8">#REF!</definedName>
    <definedName name="Excel_BuiltIn__FilterDatabase_2" localSheetId="9">#REF!</definedName>
    <definedName name="Excel_BuiltIn__FilterDatabase_2">#REF!</definedName>
    <definedName name="_xlnm.Print_Area" localSheetId="15">'VERTINIMO KRITERIJAI (2 lentelė'!$A$1:$K$430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9" l="1"/>
  <c r="E43" i="56" l="1"/>
  <c r="E42" i="56"/>
  <c r="E41" i="56"/>
  <c r="E40" i="56"/>
  <c r="E39" i="56" s="1"/>
  <c r="F40" i="56" l="1"/>
  <c r="F30" i="56"/>
  <c r="E37" i="56" l="1"/>
  <c r="A6" i="56" l="1"/>
  <c r="A5" i="56"/>
  <c r="A4" i="56"/>
  <c r="F17" i="70"/>
  <c r="G17" i="70"/>
  <c r="E17" i="70"/>
  <c r="F17" i="71"/>
  <c r="G17" i="71"/>
  <c r="E17" i="71"/>
  <c r="G17" i="56"/>
  <c r="G21" i="56"/>
  <c r="G40" i="56"/>
  <c r="G41" i="56"/>
  <c r="G42" i="56"/>
  <c r="G19" i="34" s="1"/>
  <c r="G43" i="56"/>
  <c r="G20" i="34" s="1"/>
  <c r="F43" i="56"/>
  <c r="F42" i="56"/>
  <c r="F41" i="56"/>
  <c r="F37" i="56"/>
  <c r="F31" i="56" s="1"/>
  <c r="I33" i="56"/>
  <c r="I32" i="56"/>
  <c r="H41" i="56"/>
  <c r="H30" i="56"/>
  <c r="G30" i="56"/>
  <c r="E30" i="56"/>
  <c r="I29" i="56"/>
  <c r="I28" i="56"/>
  <c r="I27" i="56"/>
  <c r="H31" i="56"/>
  <c r="E20" i="34"/>
  <c r="G37" i="56"/>
  <c r="G31" i="56" s="1"/>
  <c r="I36" i="56"/>
  <c r="H37" i="56"/>
  <c r="E31" i="56"/>
  <c r="I35" i="56"/>
  <c r="I34" i="56"/>
  <c r="H22" i="56"/>
  <c r="H26" i="56"/>
  <c r="G26" i="56"/>
  <c r="G22" i="56" s="1"/>
  <c r="F26" i="56"/>
  <c r="F22" i="56" s="1"/>
  <c r="E26" i="56"/>
  <c r="E22" i="56" s="1"/>
  <c r="I24" i="56"/>
  <c r="I23" i="56"/>
  <c r="E38" i="56"/>
  <c r="G38" i="56"/>
  <c r="I11" i="56"/>
  <c r="E21" i="56"/>
  <c r="F21" i="56"/>
  <c r="I18" i="56"/>
  <c r="I19" i="56"/>
  <c r="I20" i="56"/>
  <c r="E19" i="34"/>
  <c r="F17" i="56"/>
  <c r="F13" i="56" s="1"/>
  <c r="E17" i="56"/>
  <c r="I15" i="56"/>
  <c r="I16" i="56"/>
  <c r="I14" i="56"/>
  <c r="H21" i="56"/>
  <c r="A4" i="71"/>
  <c r="A4" i="70"/>
  <c r="A4" i="69"/>
  <c r="F21" i="69"/>
  <c r="F19" i="69" s="1"/>
  <c r="G21" i="69"/>
  <c r="G18" i="34" s="1"/>
  <c r="E21" i="69"/>
  <c r="E19" i="69" s="1"/>
  <c r="E27" i="69" s="1"/>
  <c r="I25" i="69"/>
  <c r="F17" i="69"/>
  <c r="G17" i="69"/>
  <c r="H17" i="69"/>
  <c r="F15" i="69"/>
  <c r="G15" i="69"/>
  <c r="E15" i="69"/>
  <c r="I14" i="69"/>
  <c r="I16" i="69"/>
  <c r="I13" i="69"/>
  <c r="G12" i="69" l="1"/>
  <c r="G10" i="34" s="1"/>
  <c r="F12" i="69"/>
  <c r="F10" i="34" s="1"/>
  <c r="H10" i="34" s="1"/>
  <c r="I17" i="69"/>
  <c r="G16" i="34"/>
  <c r="G14" i="34" s="1"/>
  <c r="G19" i="69"/>
  <c r="G27" i="69" s="1"/>
  <c r="I21" i="56"/>
  <c r="F16" i="34"/>
  <c r="G13" i="56"/>
  <c r="E16" i="34"/>
  <c r="E47" i="56"/>
  <c r="F39" i="56"/>
  <c r="E18" i="34"/>
  <c r="I31" i="56"/>
  <c r="I42" i="56"/>
  <c r="F19" i="34"/>
  <c r="H19" i="34" s="1"/>
  <c r="G39" i="56"/>
  <c r="G47" i="56" s="1"/>
  <c r="G9" i="34" s="1"/>
  <c r="I43" i="56"/>
  <c r="I22" i="56"/>
  <c r="I30" i="56"/>
  <c r="F20" i="34"/>
  <c r="F18" i="34"/>
  <c r="F47" i="56"/>
  <c r="I40" i="56"/>
  <c r="G17" i="34"/>
  <c r="I21" i="69"/>
  <c r="I15" i="69"/>
  <c r="F17" i="34"/>
  <c r="E17" i="34"/>
  <c r="E13" i="56"/>
  <c r="I13" i="56"/>
  <c r="I17" i="56"/>
  <c r="I37" i="56"/>
  <c r="I26" i="56"/>
  <c r="I19" i="69"/>
  <c r="F27" i="69"/>
  <c r="I27" i="69" s="1"/>
  <c r="G24" i="34" l="1"/>
  <c r="H16" i="34"/>
  <c r="I12" i="69"/>
  <c r="E9" i="34"/>
  <c r="H18" i="34"/>
  <c r="F14" i="34"/>
  <c r="F24" i="34" s="1"/>
  <c r="H24" i="34" s="1"/>
  <c r="F9" i="34"/>
  <c r="H9" i="34" s="1"/>
  <c r="H20" i="34"/>
  <c r="E14" i="34"/>
  <c r="E24" i="34" s="1"/>
  <c r="H17" i="34"/>
  <c r="H14" i="34" l="1"/>
  <c r="E17" i="69"/>
  <c r="E12" i="69" s="1"/>
  <c r="E10" i="34" s="1"/>
  <c r="F14" i="70"/>
  <c r="F11" i="34" s="1"/>
  <c r="G14" i="70"/>
  <c r="G11" i="34" s="1"/>
  <c r="H14" i="70"/>
  <c r="H12" i="70" s="1"/>
  <c r="E14" i="70"/>
  <c r="E11" i="34" s="1"/>
  <c r="H13" i="70"/>
  <c r="I10" i="70"/>
  <c r="F16" i="70"/>
  <c r="F24" i="70" s="1"/>
  <c r="G16" i="70"/>
  <c r="G24" i="70" s="1"/>
  <c r="I24" i="70" s="1"/>
  <c r="E16" i="70"/>
  <c r="E24" i="70" s="1"/>
  <c r="H26" i="70" s="1"/>
  <c r="I16" i="70"/>
  <c r="I13" i="70" s="1"/>
  <c r="I14" i="70" s="1"/>
  <c r="I12" i="70" s="1"/>
  <c r="I17" i="70"/>
  <c r="H12" i="71"/>
  <c r="J12" i="71"/>
  <c r="F14" i="71"/>
  <c r="F12" i="34" s="1"/>
  <c r="G14" i="71"/>
  <c r="G12" i="34" s="1"/>
  <c r="H14" i="71"/>
  <c r="H13" i="71"/>
  <c r="E14" i="71"/>
  <c r="E12" i="34" s="1"/>
  <c r="F16" i="71"/>
  <c r="F24" i="71" s="1"/>
  <c r="G16" i="71"/>
  <c r="G24" i="71" s="1"/>
  <c r="H16" i="71"/>
  <c r="E16" i="71"/>
  <c r="E24" i="71" s="1"/>
  <c r="H26" i="71" s="1"/>
  <c r="H24" i="71"/>
  <c r="I17" i="71"/>
  <c r="I10" i="71"/>
  <c r="H36" i="71"/>
  <c r="H30" i="71"/>
  <c r="G30" i="71"/>
  <c r="F30" i="71"/>
  <c r="M25" i="71"/>
  <c r="L25" i="71"/>
  <c r="H15" i="71"/>
  <c r="G15" i="71"/>
  <c r="E15" i="71"/>
  <c r="H36" i="70"/>
  <c r="H30" i="70"/>
  <c r="G30" i="70"/>
  <c r="F30" i="70"/>
  <c r="M25" i="70"/>
  <c r="L25" i="70"/>
  <c r="H15" i="70"/>
  <c r="G15" i="70"/>
  <c r="E15" i="70"/>
  <c r="H39" i="69"/>
  <c r="H33" i="69"/>
  <c r="G33" i="69"/>
  <c r="F33" i="69"/>
  <c r="H29" i="69"/>
  <c r="M28" i="69"/>
  <c r="L28" i="69"/>
  <c r="H18" i="69"/>
  <c r="G18" i="69"/>
  <c r="E18" i="69"/>
  <c r="H15" i="69"/>
  <c r="H12" i="69"/>
  <c r="I10" i="69"/>
  <c r="I24" i="71" l="1"/>
  <c r="H11" i="34"/>
  <c r="G13" i="34"/>
  <c r="G12" i="70"/>
  <c r="E13" i="34"/>
  <c r="F12" i="70"/>
  <c r="E12" i="70"/>
  <c r="I16" i="71"/>
  <c r="I13" i="71" s="1"/>
  <c r="I14" i="71" s="1"/>
  <c r="I12" i="71" s="1"/>
  <c r="G12" i="71"/>
  <c r="F13" i="34"/>
  <c r="H12" i="34"/>
  <c r="F12" i="71"/>
  <c r="E12" i="71"/>
  <c r="G37" i="34"/>
  <c r="G36" i="34"/>
  <c r="H13" i="34" l="1"/>
  <c r="I41" i="56"/>
  <c r="F25" i="34"/>
  <c r="I47" i="56" l="1"/>
  <c r="I39" i="56"/>
  <c r="F41" i="34"/>
  <c r="F47" i="34" l="1"/>
  <c r="G25" i="34" l="1"/>
  <c r="H25" i="34" s="1"/>
  <c r="F42" i="34" l="1"/>
  <c r="G47" i="34"/>
  <c r="H37" i="34"/>
  <c r="H58" i="56" l="1"/>
  <c r="H17" i="56"/>
  <c r="H13" i="56" s="1"/>
  <c r="H38" i="56" s="1"/>
  <c r="H52" i="56" l="1"/>
  <c r="H48" i="56" l="1"/>
  <c r="I8" i="34" l="1"/>
  <c r="L8" i="34" l="1"/>
  <c r="O8" i="34" l="1"/>
  <c r="N8" i="34"/>
  <c r="P8" i="34" l="1"/>
  <c r="M8" i="34" l="1"/>
  <c r="Q8" i="34" l="1"/>
  <c r="R8" i="34" l="1"/>
  <c r="K8" i="34" l="1"/>
  <c r="E9" i="26" l="1"/>
  <c r="F9" i="26" s="1"/>
  <c r="C44" i="26"/>
  <c r="D44" i="26" s="1"/>
  <c r="E6" i="26"/>
  <c r="F6" i="26" s="1"/>
  <c r="C8" i="26"/>
  <c r="D8" i="26" s="1"/>
  <c r="E8" i="26"/>
  <c r="F8" i="26" s="1"/>
  <c r="C9" i="26"/>
  <c r="D9" i="26" s="1"/>
  <c r="C10" i="26"/>
  <c r="D10" i="26" s="1"/>
  <c r="E10" i="26"/>
  <c r="F10" i="26" s="1"/>
  <c r="C11" i="26"/>
  <c r="D11" i="26" s="1"/>
  <c r="E11" i="26"/>
  <c r="F11" i="26" s="1"/>
  <c r="C12" i="26"/>
  <c r="D12" i="26" s="1"/>
  <c r="C13" i="26"/>
  <c r="D13" i="26" s="1"/>
  <c r="E14" i="26"/>
  <c r="F14" i="26" s="1"/>
  <c r="C17" i="26"/>
  <c r="D17" i="26" s="1"/>
  <c r="E17" i="26"/>
  <c r="F17" i="26" s="1"/>
  <c r="C18" i="26"/>
  <c r="D18" i="26" s="1"/>
  <c r="E18" i="26"/>
  <c r="F18" i="26" s="1"/>
  <c r="C19" i="26"/>
  <c r="D19" i="26" s="1"/>
  <c r="E19" i="26"/>
  <c r="F19" i="26" s="1"/>
  <c r="E20" i="26"/>
  <c r="F20" i="26" s="1"/>
  <c r="C21" i="26"/>
  <c r="D21" i="26" s="1"/>
  <c r="E21" i="26"/>
  <c r="F21" i="26" s="1"/>
  <c r="C22" i="26"/>
  <c r="D22" i="26" s="1"/>
  <c r="E23" i="26"/>
  <c r="F23" i="26" s="1"/>
  <c r="E24" i="26"/>
  <c r="F24" i="26" s="1"/>
  <c r="C25" i="26"/>
  <c r="D25" i="26" s="1"/>
  <c r="E25" i="26"/>
  <c r="F25" i="26" s="1"/>
  <c r="C26" i="26"/>
  <c r="D26" i="26" s="1"/>
  <c r="E26" i="26"/>
  <c r="F26" i="26" s="1"/>
  <c r="C27" i="26"/>
  <c r="D27" i="26" s="1"/>
  <c r="E27" i="26"/>
  <c r="F27" i="26" s="1"/>
  <c r="D28" i="26"/>
  <c r="E28" i="26"/>
  <c r="F28" i="26" s="1"/>
  <c r="C29" i="26"/>
  <c r="D29" i="26" s="1"/>
  <c r="E29" i="26"/>
  <c r="F29" i="26" s="1"/>
  <c r="C30" i="26"/>
  <c r="D30" i="26" s="1"/>
  <c r="E30" i="26"/>
  <c r="F30" i="26" s="1"/>
  <c r="C31" i="26"/>
  <c r="D31" i="26" s="1"/>
  <c r="E31" i="26"/>
  <c r="F31" i="26" s="1"/>
  <c r="C32" i="26"/>
  <c r="D32" i="26" s="1"/>
  <c r="E32" i="26"/>
  <c r="F32" i="26" s="1"/>
  <c r="C33" i="26"/>
  <c r="D33" i="26" s="1"/>
  <c r="E33" i="26"/>
  <c r="F33" i="26" s="1"/>
  <c r="C34" i="26"/>
  <c r="D34" i="26" s="1"/>
  <c r="E34" i="26"/>
  <c r="F34" i="26" s="1"/>
  <c r="C35" i="26"/>
  <c r="D35" i="26" s="1"/>
  <c r="E35" i="26"/>
  <c r="F35" i="26" s="1"/>
  <c r="A38" i="26"/>
  <c r="A39" i="26"/>
  <c r="A40" i="26"/>
  <c r="A41" i="26"/>
  <c r="A42" i="26"/>
  <c r="A43" i="26"/>
  <c r="A44" i="26"/>
  <c r="A45" i="26"/>
  <c r="A46" i="26"/>
  <c r="A47" i="26"/>
  <c r="B54" i="26"/>
  <c r="C54" i="26"/>
  <c r="H54" i="26" s="1"/>
  <c r="B55" i="26"/>
  <c r="G55" i="26" s="1"/>
  <c r="C55" i="26"/>
  <c r="B56" i="26"/>
  <c r="G56" i="26" s="1"/>
  <c r="C56" i="26"/>
  <c r="H56" i="26" s="1"/>
  <c r="B57" i="26"/>
  <c r="C57" i="26"/>
  <c r="H57" i="26" s="1"/>
  <c r="B58" i="26"/>
  <c r="G58" i="26" s="1"/>
  <c r="C58" i="26"/>
  <c r="H58" i="26" s="1"/>
  <c r="F59" i="26"/>
  <c r="B61" i="26"/>
  <c r="G61" i="26" s="1"/>
  <c r="C61" i="26"/>
  <c r="H61" i="26" s="1"/>
  <c r="B62" i="26"/>
  <c r="C62" i="26"/>
  <c r="H62" i="26" s="1"/>
  <c r="B63" i="26"/>
  <c r="G63" i="26" s="1"/>
  <c r="C63" i="26"/>
  <c r="H63" i="26" s="1"/>
  <c r="B64" i="26"/>
  <c r="G64" i="26" s="1"/>
  <c r="C64" i="26"/>
  <c r="H64" i="26" s="1"/>
  <c r="B65" i="26"/>
  <c r="G65" i="26" s="1"/>
  <c r="C65" i="26"/>
  <c r="H65" i="26" s="1"/>
  <c r="F66" i="26"/>
  <c r="B68" i="26"/>
  <c r="B73" i="26" s="1"/>
  <c r="C68" i="26"/>
  <c r="B69" i="26"/>
  <c r="C69" i="26"/>
  <c r="H69" i="26" s="1"/>
  <c r="B70" i="26"/>
  <c r="G70" i="26" s="1"/>
  <c r="C70" i="26"/>
  <c r="B71" i="26"/>
  <c r="C71" i="26"/>
  <c r="B72" i="26"/>
  <c r="C72" i="26"/>
  <c r="F73" i="26"/>
  <c r="B76" i="26"/>
  <c r="G76" i="26" s="1"/>
  <c r="C76" i="26"/>
  <c r="H76" i="26" s="1"/>
  <c r="B79" i="26"/>
  <c r="C79" i="26"/>
  <c r="B80" i="26"/>
  <c r="C80" i="26"/>
  <c r="B84" i="26"/>
  <c r="C84" i="26"/>
  <c r="B85" i="26"/>
  <c r="C85" i="26"/>
  <c r="B91" i="26"/>
  <c r="C91" i="26"/>
  <c r="F91" i="26"/>
  <c r="B92" i="26"/>
  <c r="C92" i="26"/>
  <c r="F92" i="26"/>
  <c r="B93" i="26"/>
  <c r="C93" i="26"/>
  <c r="F93" i="26"/>
  <c r="B104" i="26"/>
  <c r="J58" i="24"/>
  <c r="K58" i="24"/>
  <c r="F65" i="24"/>
  <c r="G319" i="24"/>
  <c r="J319" i="24"/>
  <c r="K319" i="24"/>
  <c r="H322" i="24"/>
  <c r="F329" i="24"/>
  <c r="G329" i="24"/>
  <c r="H329" i="24"/>
  <c r="J329" i="24"/>
  <c r="K329" i="24"/>
  <c r="F330" i="24"/>
  <c r="G330" i="24"/>
  <c r="H330" i="24"/>
  <c r="G383" i="24"/>
  <c r="H383" i="24"/>
  <c r="I383" i="24"/>
  <c r="J383" i="24"/>
  <c r="K383" i="24"/>
  <c r="C20" i="26"/>
  <c r="D20" i="26" s="1"/>
  <c r="C24" i="26"/>
  <c r="D24" i="26" s="1"/>
  <c r="C23" i="26"/>
  <c r="D23" i="26" s="1"/>
  <c r="E45" i="26" l="1"/>
  <c r="E42" i="26"/>
  <c r="E46" i="26"/>
  <c r="G93" i="26"/>
  <c r="G92" i="26"/>
  <c r="H92" i="26"/>
  <c r="E12" i="26"/>
  <c r="F12" i="26" s="1"/>
  <c r="C45" i="26"/>
  <c r="D45" i="26" s="1"/>
  <c r="H91" i="26"/>
  <c r="G91" i="26"/>
  <c r="H93" i="26"/>
  <c r="E71" i="26"/>
  <c r="D54" i="26"/>
  <c r="E68" i="26"/>
  <c r="D56" i="26"/>
  <c r="E56" i="26"/>
  <c r="E54" i="26"/>
  <c r="E58" i="26"/>
  <c r="D71" i="26"/>
  <c r="G54" i="26"/>
  <c r="D68" i="26"/>
  <c r="D73" i="26" s="1"/>
  <c r="E61" i="26"/>
  <c r="D63" i="26"/>
  <c r="C73" i="26"/>
  <c r="E73" i="26" s="1"/>
  <c r="E63" i="26"/>
  <c r="E92" i="26"/>
  <c r="D92" i="26"/>
  <c r="B86" i="26"/>
  <c r="D85" i="26"/>
  <c r="E85" i="26"/>
  <c r="C86" i="26"/>
  <c r="E84" i="26"/>
  <c r="C43" i="26"/>
  <c r="D43" i="26" s="1"/>
  <c r="D84" i="26"/>
  <c r="C42" i="26"/>
  <c r="D42" i="26" s="1"/>
  <c r="C81" i="26"/>
  <c r="D79" i="26"/>
  <c r="E79" i="26"/>
  <c r="B81" i="26"/>
  <c r="E80" i="26"/>
  <c r="D80" i="26"/>
  <c r="D93" i="26"/>
  <c r="E93" i="26"/>
  <c r="D76" i="26"/>
  <c r="E76" i="26"/>
  <c r="C16" i="26"/>
  <c r="D16" i="26" s="1"/>
  <c r="E16" i="26"/>
  <c r="F16" i="26" s="1"/>
  <c r="E91" i="26"/>
  <c r="D91" i="26"/>
  <c r="D58" i="26"/>
  <c r="D61" i="26"/>
  <c r="E64" i="26"/>
  <c r="D64" i="26"/>
  <c r="C7" i="26"/>
  <c r="D7" i="26" s="1"/>
  <c r="D55" i="26"/>
  <c r="D57" i="26"/>
  <c r="G57" i="26"/>
  <c r="E57" i="26"/>
  <c r="G69" i="26"/>
  <c r="D69" i="26"/>
  <c r="E69" i="26"/>
  <c r="G62" i="26"/>
  <c r="E62" i="26"/>
  <c r="D62" i="26"/>
  <c r="B66" i="26"/>
  <c r="G66" i="26" s="1"/>
  <c r="D72" i="26"/>
  <c r="E72" i="26"/>
  <c r="H70" i="26"/>
  <c r="D70" i="26"/>
  <c r="E70" i="26"/>
  <c r="B59" i="26"/>
  <c r="G59" i="26" s="1"/>
  <c r="H55" i="26"/>
  <c r="E55" i="26"/>
  <c r="C59" i="26"/>
  <c r="E13" i="26"/>
  <c r="F13" i="26" s="1"/>
  <c r="E22" i="26"/>
  <c r="F22" i="26" s="1"/>
  <c r="E7" i="26"/>
  <c r="C66" i="26"/>
  <c r="H66" i="26" s="1"/>
  <c r="E65" i="26"/>
  <c r="D65" i="26"/>
  <c r="E40" i="26" l="1"/>
  <c r="C46" i="26"/>
  <c r="D46" i="26" s="1"/>
  <c r="C40" i="26"/>
  <c r="D40" i="26" s="1"/>
  <c r="C15" i="26"/>
  <c r="D15" i="26" s="1"/>
  <c r="D59" i="26"/>
  <c r="E15" i="26"/>
  <c r="F15" i="26" s="1"/>
  <c r="E86" i="26"/>
  <c r="D86" i="26"/>
  <c r="E43" i="26"/>
  <c r="E81" i="26"/>
  <c r="D81" i="26"/>
  <c r="D66" i="26"/>
  <c r="B88" i="26"/>
  <c r="C88" i="26"/>
  <c r="H59" i="26"/>
  <c r="E59" i="26"/>
  <c r="E66" i="26"/>
  <c r="E5" i="26"/>
  <c r="F5" i="26" s="1"/>
  <c r="F7" i="26"/>
  <c r="C6" i="26"/>
  <c r="E44" i="26"/>
  <c r="J8" i="34" l="1"/>
  <c r="E88" i="26"/>
  <c r="D88" i="26"/>
  <c r="C38" i="26"/>
  <c r="D38" i="26" s="1"/>
  <c r="E36" i="26"/>
  <c r="F36" i="26" s="1"/>
  <c r="E39" i="26"/>
  <c r="C39" i="26"/>
  <c r="D39" i="26" s="1"/>
  <c r="D6" i="26"/>
  <c r="C5" i="26"/>
  <c r="C41" i="26"/>
  <c r="D41" i="26" s="1"/>
  <c r="E41" i="26"/>
  <c r="C47" i="26"/>
  <c r="D47" i="26" s="1"/>
  <c r="E47" i="26"/>
  <c r="E38" i="26" l="1"/>
  <c r="E48" i="26" s="1"/>
  <c r="D5" i="26"/>
  <c r="C36" i="26"/>
  <c r="D36" i="26" s="1"/>
  <c r="D48" i="26"/>
  <c r="C48" i="26"/>
  <c r="F45" i="26" l="1"/>
  <c r="F46" i="26"/>
  <c r="F39" i="26"/>
  <c r="F40" i="26"/>
  <c r="F42" i="26"/>
  <c r="F43" i="26"/>
  <c r="F38" i="26"/>
  <c r="F44" i="26"/>
  <c r="F41" i="26"/>
  <c r="F47" i="26"/>
  <c r="F48" i="26" l="1"/>
  <c r="E2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author>
  </authors>
  <commentList>
    <comment ref="B2" authorId="0" shapeId="0" xr:uid="{3BC91CEB-D213-43D6-8F28-1FE9C3886D90}">
      <text>
        <r>
          <rPr>
            <b/>
            <sz val="9"/>
            <color indexed="81"/>
            <rFont val="Tahoma"/>
            <family val="2"/>
          </rPr>
          <t>Inga:</t>
        </r>
        <r>
          <rPr>
            <sz val="9"/>
            <color indexed="81"/>
            <rFont val="Tahoma"/>
            <family val="2"/>
          </rPr>
          <t xml:space="preserve">
Asignavimų valdytojas Jūsų įstaigos pavadinima 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Tatjana</author>
    <author/>
  </authors>
  <commentList>
    <comment ref="G46" authorId="0" shapeId="0" xr:uid="{00000000-0006-0000-1A00-000001000000}">
      <text>
        <r>
          <rPr>
            <b/>
            <sz val="9"/>
            <color indexed="81"/>
            <rFont val="Tahoma"/>
            <family val="2"/>
            <charset val="186"/>
          </rPr>
          <t>Tatjana:</t>
        </r>
        <r>
          <rPr>
            <sz val="9"/>
            <color indexed="81"/>
            <rFont val="Tahoma"/>
            <family val="2"/>
            <charset val="186"/>
          </rPr>
          <t xml:space="preserve">
šv. Sk - eilių reg. Sist.</t>
        </r>
      </text>
    </comment>
    <comment ref="G50" authorId="0" shapeId="0" xr:uid="{00000000-0006-0000-1A00-000002000000}">
      <text>
        <r>
          <rPr>
            <b/>
            <sz val="9"/>
            <color indexed="81"/>
            <rFont val="Tahoma"/>
            <family val="2"/>
            <charset val="186"/>
          </rPr>
          <t>Tatjana:</t>
        </r>
        <r>
          <rPr>
            <sz val="9"/>
            <color indexed="81"/>
            <rFont val="Tahoma"/>
            <family val="2"/>
            <charset val="186"/>
          </rPr>
          <t xml:space="preserve">
veiklos atask (2), planai (0:SVP-2014, SPP - atskirai); vertinimo at. (2)</t>
        </r>
      </text>
    </comment>
    <comment ref="G56" authorId="0" shapeId="0" xr:uid="{00000000-0006-0000-1A00-000003000000}">
      <text>
        <r>
          <rPr>
            <b/>
            <sz val="9"/>
            <color indexed="81"/>
            <rFont val="Tahoma"/>
            <family val="2"/>
            <charset val="186"/>
          </rPr>
          <t>Tatjana:</t>
        </r>
        <r>
          <rPr>
            <sz val="9"/>
            <color indexed="81"/>
            <rFont val="Tahoma"/>
            <family val="2"/>
            <charset val="186"/>
          </rPr>
          <t xml:space="preserve">
savivaldybės žinios, v každyj dom, kas yra kas Lietuvoje, telefono knyga, veidas ir kt.</t>
        </r>
      </text>
    </comment>
    <comment ref="G57" authorId="0" shapeId="0" xr:uid="{00000000-0006-0000-1A00-000004000000}">
      <text>
        <r>
          <rPr>
            <b/>
            <sz val="9"/>
            <color indexed="81"/>
            <rFont val="Tahoma"/>
            <family val="2"/>
            <charset val="186"/>
          </rPr>
          <t>Tatjana:</t>
        </r>
        <r>
          <rPr>
            <sz val="9"/>
            <color indexed="81"/>
            <rFont val="Tahoma"/>
            <family val="2"/>
            <charset val="186"/>
          </rPr>
          <t xml:space="preserve">
transteleservis, sugardas, Aukštaitijos gidas</t>
        </r>
      </text>
    </comment>
    <comment ref="A275" authorId="0" shapeId="0" xr:uid="{00000000-0006-0000-1A00-000005000000}">
      <text>
        <r>
          <rPr>
            <b/>
            <sz val="9"/>
            <color indexed="81"/>
            <rFont val="Tahoma"/>
            <family val="2"/>
            <charset val="186"/>
          </rPr>
          <t>Tatjana:</t>
        </r>
        <r>
          <rPr>
            <sz val="9"/>
            <color indexed="81"/>
            <rFont val="Tahoma"/>
            <family val="2"/>
            <charset val="186"/>
          </rPr>
          <t xml:space="preserve">
pagal 8 ir 10 pr.</t>
        </r>
      </text>
    </comment>
    <comment ref="F275" authorId="0" shapeId="0" xr:uid="{00000000-0006-0000-1A00-000006000000}">
      <text>
        <r>
          <rPr>
            <b/>
            <sz val="9"/>
            <color indexed="81"/>
            <rFont val="Tahoma"/>
            <family val="2"/>
            <charset val="186"/>
          </rPr>
          <t>8 pr. - 1; 10 pr. - 16</t>
        </r>
        <r>
          <rPr>
            <sz val="9"/>
            <color indexed="81"/>
            <rFont val="Tahoma"/>
            <family val="2"/>
            <charset val="186"/>
          </rPr>
          <t xml:space="preserve">
</t>
        </r>
      </text>
    </comment>
    <comment ref="G275" authorId="0" shapeId="0" xr:uid="{00000000-0006-0000-1A00-000007000000}">
      <text>
        <r>
          <rPr>
            <b/>
            <sz val="9"/>
            <color indexed="81"/>
            <rFont val="Tahoma"/>
            <family val="2"/>
            <charset val="186"/>
          </rPr>
          <t>Tatjana:</t>
        </r>
        <r>
          <rPr>
            <sz val="9"/>
            <color indexed="81"/>
            <rFont val="Tahoma"/>
            <family val="2"/>
            <charset val="186"/>
          </rPr>
          <t xml:space="preserve">
8 pr. - 1; 10 pr. - 13</t>
        </r>
      </text>
    </comment>
    <comment ref="F309" authorId="0" shapeId="0" xr:uid="{00000000-0006-0000-1A00-000008000000}">
      <text>
        <r>
          <rPr>
            <b/>
            <sz val="9"/>
            <color indexed="81"/>
            <rFont val="Tahoma"/>
            <family val="2"/>
            <charset val="186"/>
          </rPr>
          <t>Statybininkų, Taikos/Draugystės, iš KD</t>
        </r>
      </text>
    </comment>
    <comment ref="A315" authorId="1" shapeId="0" xr:uid="{00000000-0006-0000-1A00-000009000000}">
      <text>
        <r>
          <rPr>
            <sz val="10"/>
            <rFont val="Arial"/>
            <family val="2"/>
            <charset val="186"/>
          </rPr>
          <t>Rekreacijos paslaugų centras</t>
        </r>
      </text>
    </comment>
    <comment ref="G321" authorId="0" shapeId="0" xr:uid="{00000000-0006-0000-1A00-00000A000000}">
      <text>
        <r>
          <rPr>
            <b/>
            <sz val="9"/>
            <color indexed="81"/>
            <rFont val="Tahoma"/>
            <family val="2"/>
            <charset val="186"/>
          </rPr>
          <t>Tatjana:</t>
        </r>
        <r>
          <rPr>
            <sz val="9"/>
            <color indexed="81"/>
            <rFont val="Tahoma"/>
            <family val="2"/>
            <charset val="186"/>
          </rPr>
          <t xml:space="preserve">
prie G.V (1600), prie Parko g. 21 (1350), prie Santarvės a. (200)</t>
        </r>
      </text>
    </comment>
    <comment ref="A328" authorId="0" shapeId="0" xr:uid="{00000000-0006-0000-1A00-00000B000000}">
      <text>
        <r>
          <rPr>
            <b/>
            <sz val="9"/>
            <color indexed="81"/>
            <rFont val="Tahoma"/>
            <family val="2"/>
            <charset val="186"/>
          </rPr>
          <t>Tatjana:</t>
        </r>
        <r>
          <rPr>
            <sz val="9"/>
            <color indexed="81"/>
            <rFont val="Tahoma"/>
            <family val="2"/>
            <charset val="186"/>
          </rPr>
          <t xml:space="preserve">
visi pg 2 tikslą</t>
        </r>
      </text>
    </comment>
    <comment ref="H328" authorId="0" shapeId="0" xr:uid="{00000000-0006-0000-1A00-00000C000000}">
      <text>
        <r>
          <rPr>
            <b/>
            <sz val="9"/>
            <color indexed="81"/>
            <rFont val="Tahoma"/>
            <family val="2"/>
            <charset val="186"/>
          </rPr>
          <t>Tatjana:</t>
        </r>
        <r>
          <rPr>
            <sz val="9"/>
            <color indexed="81"/>
            <rFont val="Tahoma"/>
            <family val="2"/>
            <charset val="186"/>
          </rPr>
          <t xml:space="preserve">
šild. Sist., IV et, 4 VIP, Kult. C., Enervizija</t>
        </r>
      </text>
    </comment>
    <comment ref="H344" authorId="0" shapeId="0" xr:uid="{00000000-0006-0000-1A00-00000D000000}">
      <text>
        <r>
          <rPr>
            <b/>
            <sz val="9"/>
            <color indexed="81"/>
            <rFont val="Tahoma"/>
            <family val="2"/>
            <charset val="186"/>
          </rPr>
          <t>Tatjana:</t>
        </r>
        <r>
          <rPr>
            <sz val="9"/>
            <color indexed="81"/>
            <rFont val="Tahoma"/>
            <family val="2"/>
            <charset val="186"/>
          </rPr>
          <t xml:space="preserve">
1 ligoninė, 3 mokyklos, 1 menų m.</t>
        </r>
      </text>
    </comment>
    <comment ref="F386" authorId="0" shapeId="0" xr:uid="{00000000-0006-0000-1A00-00000E000000}">
      <text>
        <r>
          <rPr>
            <sz val="9"/>
            <color indexed="81"/>
            <rFont val="Tahoma"/>
            <family val="2"/>
            <charset val="186"/>
          </rPr>
          <t>VšĮ(IAE regiono verslo inkubatorius, Euroregiono Ežerų kraštas derektorrato biuras, IAE regiono plėtros agentūra)</t>
        </r>
      </text>
    </comment>
    <comment ref="F405" authorId="0" shapeId="0" xr:uid="{00000000-0006-0000-1A00-00000F000000}">
      <text>
        <r>
          <rPr>
            <b/>
            <sz val="9"/>
            <color indexed="81"/>
            <rFont val="Tahoma"/>
            <family val="2"/>
            <charset val="186"/>
          </rPr>
          <t>Tatjana:</t>
        </r>
        <r>
          <rPr>
            <sz val="9"/>
            <color indexed="81"/>
            <rFont val="Tahoma"/>
            <family val="2"/>
            <charset val="186"/>
          </rPr>
          <t xml:space="preserve">
2 inv. Projektai ir 4 auditai</t>
        </r>
      </text>
    </comment>
    <comment ref="H405" authorId="0" shapeId="0" xr:uid="{00000000-0006-0000-1A00-000010000000}">
      <text>
        <r>
          <rPr>
            <b/>
            <sz val="9"/>
            <color indexed="81"/>
            <rFont val="Tahoma"/>
            <family val="2"/>
            <charset val="186"/>
          </rPr>
          <t>Tatjana:</t>
        </r>
        <r>
          <rPr>
            <sz val="9"/>
            <color indexed="81"/>
            <rFont val="Tahoma"/>
            <family val="2"/>
            <charset val="186"/>
          </rPr>
          <t xml:space="preserve">
SMART PARKO plėtros planas, darnaus judumo planas, 6 IP pagal priemones</t>
        </r>
      </text>
    </comment>
    <comment ref="H412" authorId="0" shapeId="0" xr:uid="{00000000-0006-0000-1A00-000011000000}">
      <text>
        <r>
          <rPr>
            <b/>
            <sz val="9"/>
            <color indexed="81"/>
            <rFont val="Tahoma"/>
            <family val="2"/>
            <charset val="186"/>
          </rPr>
          <t>Tatjana:</t>
        </r>
        <r>
          <rPr>
            <sz val="9"/>
            <color indexed="81"/>
            <rFont val="Tahoma"/>
            <family val="2"/>
            <charset val="186"/>
          </rPr>
          <t xml:space="preserve">
rangos ir TP sut.</t>
        </r>
      </text>
    </comment>
    <comment ref="J422" authorId="0" shapeId="0" xr:uid="{00000000-0006-0000-1A00-000012000000}">
      <text>
        <r>
          <rPr>
            <b/>
            <sz val="9"/>
            <color indexed="81"/>
            <rFont val="Tahoma"/>
            <family val="2"/>
            <charset val="186"/>
          </rPr>
          <t>Tatjana:</t>
        </r>
        <r>
          <rPr>
            <sz val="9"/>
            <color indexed="81"/>
            <rFont val="Tahoma"/>
            <family val="2"/>
            <charset val="186"/>
          </rPr>
          <t xml:space="preserve">
irklavimo bazė</t>
        </r>
      </text>
    </comment>
    <comment ref="K422" authorId="0" shapeId="0" xr:uid="{00000000-0006-0000-1A00-000013000000}">
      <text>
        <r>
          <rPr>
            <b/>
            <sz val="9"/>
            <color indexed="81"/>
            <rFont val="Tahoma"/>
            <family val="2"/>
            <charset val="186"/>
          </rPr>
          <t>Tatjana:</t>
        </r>
        <r>
          <rPr>
            <sz val="9"/>
            <color indexed="81"/>
            <rFont val="Tahoma"/>
            <family val="2"/>
            <charset val="186"/>
          </rPr>
          <t xml:space="preserve">
irklavimo bazė</t>
        </r>
      </text>
    </comment>
  </commentList>
</comments>
</file>

<file path=xl/sharedStrings.xml><?xml version="1.0" encoding="utf-8"?>
<sst xmlns="http://schemas.openxmlformats.org/spreadsheetml/2006/main" count="3514" uniqueCount="1678">
  <si>
    <t>P-05-01-01-02</t>
  </si>
  <si>
    <t>P-10-03-02-02</t>
  </si>
  <si>
    <t>Transporto lengvatomis pasinaudotų keleivių skaičius</t>
  </si>
  <si>
    <t>P-10-01-01-01</t>
  </si>
  <si>
    <t>žm. skaičius</t>
  </si>
  <si>
    <t>70 000</t>
  </si>
  <si>
    <t>30</t>
  </si>
  <si>
    <t>Vykdomų sveikatinimo programų skaičius</t>
  </si>
  <si>
    <t>P-07-01-01-01</t>
  </si>
  <si>
    <t>01.02. Uždavinys. Remti sveikatos priežiūros paslaugų teikimą nustatytų kategorijų žmonėms</t>
  </si>
  <si>
    <t>Atliktų irklavimo bazės įrengimo Visagino ežero pakrantėje darbų procentas</t>
  </si>
  <si>
    <t>20</t>
  </si>
  <si>
    <t>Miestų partnerių skaičius</t>
  </si>
  <si>
    <t>P-01-02-04-01</t>
  </si>
  <si>
    <t>P-07-01-01-02</t>
  </si>
  <si>
    <t>P-07-01-01-03</t>
  </si>
  <si>
    <t>Įsteigtų Nuolatinių komisijų neįgaliųjų klausimams spręsti skaičius</t>
  </si>
  <si>
    <t>P-07-01-01-05</t>
  </si>
  <si>
    <t>P-07-01-01-06</t>
  </si>
  <si>
    <t>Priimtų tarybos sprendimų ribojančių alkoholio vartojimą masinių renginių metu skaičius</t>
  </si>
  <si>
    <t>P-07-01-01-07</t>
  </si>
  <si>
    <t>04 Visagino savivaldybės gyventojų kultūrinio aktyvumo skatinimo ir identiteto stiprinimo programa</t>
  </si>
  <si>
    <t>P-01-01-05-02</t>
  </si>
  <si>
    <t>Mokymuose korupcijos prevencijos srityje dalyvaujančių asmenų skaičius</t>
  </si>
  <si>
    <t>asmenų skaičius</t>
  </si>
  <si>
    <t>Asmenų skaičius, dalyvaujančių darbo saugos mokymose</t>
  </si>
  <si>
    <t>P-07-01-03-02</t>
  </si>
  <si>
    <t>P-07-01-03-03</t>
  </si>
  <si>
    <t>* interneto svetainių, kuriuose skelbiama informacija apie savivaldybės veiklą, skaičius</t>
  </si>
  <si>
    <t xml:space="preserve">Išvalytas pagrindinis kolektorius (III mkr.) </t>
  </si>
  <si>
    <t>Vaikų teisių pažeidimų prevencijos įgyvendinimo priemonių skaičius</t>
  </si>
  <si>
    <t>P-06-02-01-02</t>
  </si>
  <si>
    <t>P-03-01-02-01</t>
  </si>
  <si>
    <t>Įvykdytų programos priemonių santykis nuo visų planuotų vykdyti</t>
  </si>
  <si>
    <t>P-01-01-05-01</t>
  </si>
  <si>
    <t xml:space="preserve">proc. </t>
  </si>
  <si>
    <t>R-08-01-01</t>
  </si>
  <si>
    <t>Įrengtų liftų skaičius</t>
  </si>
  <si>
    <t>02 strateginis tikslas. Gerinti socialinę aplinką teikiant kokybiškas paslaugas</t>
  </si>
  <si>
    <t>Miesto vaizdo stebėjimo kamerų tinklo funkcionavimo užtikrinimas</t>
  </si>
  <si>
    <t>P-10-02-03-02</t>
  </si>
  <si>
    <t>P-10-02-04-03</t>
  </si>
  <si>
    <t>Įrengtų lauko vasaros estradų skaičius</t>
  </si>
  <si>
    <t>Parengtų (pakoreguotų) daugiabučių namų investicijų planų skaičius</t>
  </si>
  <si>
    <t>Parengtų daugiabučių namų energinio naudingumo sertifikatų skaičius</t>
  </si>
  <si>
    <t>Įrengtų paviršinio vandens nuotekų valymo įrenginių skaičius</t>
  </si>
  <si>
    <t>P-08-01-01-06</t>
  </si>
  <si>
    <t>01.02. Uždavinys. Gerinti tiekiamo geriamojo vandens kokybę ir nuotekų surinkimą bei valymą</t>
  </si>
  <si>
    <t>P-08-01-02-01</t>
  </si>
  <si>
    <t>km</t>
  </si>
  <si>
    <t>P-10-02-01-05</t>
  </si>
  <si>
    <t>Jaunimo savarankiškos veiklos skatinimo srityje organizuotų akcijų ir renginių skaičius</t>
  </si>
  <si>
    <t>P-05-02-01-04</t>
  </si>
  <si>
    <t>06 Visagino savivaldybės socialinės paramos įgyvendinimo programa</t>
  </si>
  <si>
    <t>01 tikslas. Teikti socialinę (finansinę) paramą Visagino savivaldybės gyventojams bei skatinti socialinių paslaugų plėtrą bendruomenėje</t>
  </si>
  <si>
    <t>Suteiktos paramos dalis</t>
  </si>
  <si>
    <t>R-06-01-01</t>
  </si>
  <si>
    <t>Įdiegtų priemonių, skirtų paslaugų ir (ar) aptarnavimo kokybei gerinti, skaičius</t>
  </si>
  <si>
    <t>R-04-02-02</t>
  </si>
  <si>
    <t>Visagino miesto centralizuoto šildymo sistema pertvarkyta į uždarą</t>
  </si>
  <si>
    <t>R-10-02-05</t>
  </si>
  <si>
    <t>P-09-02-01-02</t>
  </si>
  <si>
    <t>* informacinių leidinių, kuriuose skelbiama informacija apie savivaldybės veiklą, skaičius</t>
  </si>
  <si>
    <t>01.03. Uždavinys. Vykdyti triukšmo prevenciją</t>
  </si>
  <si>
    <t>P-08-01-03-01</t>
  </si>
  <si>
    <t xml:space="preserve">taip </t>
  </si>
  <si>
    <t>Visagino miesto kelių ženklinimas (KD)</t>
  </si>
  <si>
    <t>Visagino miesto kelių duobių remontas (KD)</t>
  </si>
  <si>
    <t>Paviršinių nuotekų nuotakyno priežiūra ir einamasis remontas</t>
  </si>
  <si>
    <t>Parengtų paviršinio (lietaus) vandens nuotekų valymo įrenginių darbo projektų skaičius</t>
  </si>
  <si>
    <t>Įsisavintos Valstybės investicijų programos vykdomų projektų lėšos (10 programoje)</t>
  </si>
  <si>
    <t>01.03. Uždavinys. Užtikrinti efektyvų savivaldybei nuosavybės teise priklausančio nekilnojamojo turto naudojimą, įmonių bei įstaigų valdymą</t>
  </si>
  <si>
    <t>P-01-01-03-01</t>
  </si>
  <si>
    <t>Privatizuotų objektų skaičius</t>
  </si>
  <si>
    <t>Kelių priežiūros ir plėtros programos lėšų panaudojimas</t>
  </si>
  <si>
    <t>- pagal  pagrindinio ugdymo programą</t>
  </si>
  <si>
    <t>R-02-01-04</t>
  </si>
  <si>
    <t>03.02. Uždavinys. Vykdyti kapinių priežiūros darbus</t>
  </si>
  <si>
    <t>P-09-03-02-04</t>
  </si>
  <si>
    <t>Įrengtų informacinių lauko stendų skaičius</t>
  </si>
  <si>
    <t>Nusikalstamumo lygis (100 000 gyventojų tenka užregistruotų nusikalstamų veikų)</t>
  </si>
  <si>
    <t>E-02-05</t>
  </si>
  <si>
    <t>mažiau nei 2000</t>
  </si>
  <si>
    <t>mažiau nei 1900</t>
  </si>
  <si>
    <t>P-10-01-01-07</t>
  </si>
  <si>
    <t>Paremtų vietos iniciatyvų projektų skaičius</t>
  </si>
  <si>
    <t>Kapinių kvartalų paruošimas laidojimams</t>
  </si>
  <si>
    <t>Įrengtų naujų kapinių skaičius</t>
  </si>
  <si>
    <t>Paruoštų kvartalų laidojimui</t>
  </si>
  <si>
    <t>P-10-03-02-04</t>
  </si>
  <si>
    <t>Naujai įrengti nuotekų tinklai</t>
  </si>
  <si>
    <r>
      <t>2015 m. patvirtintas planas (savivaldybės</t>
    </r>
    <r>
      <rPr>
        <b/>
        <sz val="12"/>
        <color indexed="10"/>
        <rFont val="Times Bold Italic"/>
        <family val="1"/>
      </rPr>
      <t xml:space="preserve"> biudžeto lėšos savarankiškoms funkcijoms vykdyti</t>
    </r>
    <r>
      <rPr>
        <b/>
        <sz val="12"/>
        <rFont val="Times Bold Italic"/>
        <family val="1"/>
      </rPr>
      <t>)</t>
    </r>
  </si>
  <si>
    <t>PASKOLA</t>
  </si>
  <si>
    <t>Kultūrinių renginių ir Visagino miesto šventės organizavimas</t>
  </si>
  <si>
    <t>Paviršinių nuotekų nuotakyno sistemos tvarkymo ir remonto priemonės</t>
  </si>
  <si>
    <t>Parengtų investicinių projektų ir kitų būtinų dokumentų projektų finansavimui gauti</t>
  </si>
  <si>
    <t>P-04-01-01-03</t>
  </si>
  <si>
    <t>R-02-02-01</t>
  </si>
  <si>
    <t>P-02-02-01-01</t>
  </si>
  <si>
    <t>Įrengtų paviršinio vandens nuotekų apskaitos prietaisų skaičius</t>
  </si>
  <si>
    <t>Aliktų aplinkos oro kokybės tyrimų skaičius</t>
  </si>
  <si>
    <t>P-08-01-01-07</t>
  </si>
  <si>
    <t>P-08-01-01-08</t>
  </si>
  <si>
    <t>P-08-01-02-03</t>
  </si>
  <si>
    <t>P-05-03-01-02</t>
  </si>
  <si>
    <t>Savivaldybės nekilnojamojo turto išlaikymas</t>
  </si>
  <si>
    <t>mokyklos</t>
  </si>
  <si>
    <t>darželiai</t>
  </si>
  <si>
    <t>neform. ugd.</t>
  </si>
  <si>
    <t>Ugdymo proceso užtikrinimas</t>
  </si>
  <si>
    <t>Valstybės dotacijų, skirtų vykdyti valstybinėms (perduotoms savivaldybėms) funkcijoms, panaudojimas, proc.</t>
  </si>
  <si>
    <t>R-01-01-03</t>
  </si>
  <si>
    <t>PRODUKTO:</t>
  </si>
  <si>
    <t>01.01. Uždavinys. Organizuoti savivaldybės funkcijų įgyvendinimą</t>
  </si>
  <si>
    <t>P-09-01-01-04</t>
  </si>
  <si>
    <t>P-09-01-01-05</t>
  </si>
  <si>
    <t>val.</t>
  </si>
  <si>
    <t>Socialinės pašalpos gavėjų skaičius nuo gyventojų skaičiaus</t>
  </si>
  <si>
    <t>E-02-06</t>
  </si>
  <si>
    <t>Atliktų vidaus auditų skaičius</t>
  </si>
  <si>
    <t>05 Visagino savivaldybės bendruomeniškumo skatinimo programa</t>
  </si>
  <si>
    <t>Reguliaraus susisiekimo autobusų maršrutais nuvažiuotas atstumas</t>
  </si>
  <si>
    <t>P-10-01-01-02</t>
  </si>
  <si>
    <t>Paskolų grąžinimas ir palūkanų mokėjimas</t>
  </si>
  <si>
    <t>Savivaldybės finansinių įsipareigojimų vykdymas (paskolų grąžinimas ir palūkanų mokėjimas)</t>
  </si>
  <si>
    <t xml:space="preserve">   </t>
  </si>
  <si>
    <t>P-04-02-01-03</t>
  </si>
  <si>
    <t>Dalyvauta respublikiniuose ir tarptautiniuose renginiuose</t>
  </si>
  <si>
    <t>P-04-02-02-01</t>
  </si>
  <si>
    <t>P-04-02-02-02</t>
  </si>
  <si>
    <t>P-04-02-02-03</t>
  </si>
  <si>
    <t>P-04-02-02-04</t>
  </si>
  <si>
    <t>P-04-02-02-05</t>
  </si>
  <si>
    <t>Vykdomų formaliojo ir neformaliojo ugdymo programų skaičius savivaldybėje</t>
  </si>
  <si>
    <t>Neformaliojo švietimo programų teikėjų, registruotų ŠMIR, skaičius savivaldybėje</t>
  </si>
  <si>
    <t>R-02-01-05</t>
  </si>
  <si>
    <t>Suaugusiųjų bendrojo ugdymo klasėse besimokančiųjų skaičius</t>
  </si>
  <si>
    <t>Mokinių, besiugdančių neformaliojo ugdymo įstaigose ir kitose NVŠ programose, skaičius (pagal sutartis)</t>
  </si>
  <si>
    <t>Parengtas darnaus judumo Visagino mieste planas</t>
  </si>
  <si>
    <t>R-10-02-07</t>
  </si>
  <si>
    <t>0.50</t>
  </si>
  <si>
    <t>ha.</t>
  </si>
  <si>
    <t>Regeneruotos teritorijos plotas („Apleistų teritorijų konversija, regeneruojant buvusį karinį miestelį ir pritaikant kompleksą inovatyviai pramonei vystyti – SMART PARK įkūrimui“)</t>
  </si>
  <si>
    <t>2016 m. planas</t>
  </si>
  <si>
    <t>Finansuotų įstaigų skaičius</t>
  </si>
  <si>
    <t>03.01. Uždavinys. Tvarkyti gyvenamąją aplinką, administruoti gatvių apšvietimo paslaugas</t>
  </si>
  <si>
    <t>Vaikų, besiugdančių pagal priešmokyklinio ugdymo programas, skaičius</t>
  </si>
  <si>
    <t>07 Visagino savivaldybės sveikatos apsaugos paslaugų kokybės gerinimo programa</t>
  </si>
  <si>
    <t>11 % ir/ar mažiau nei Lietuvos lygis</t>
  </si>
  <si>
    <t>Visagino miesto centralizuotos šildymo sistemos modernizavimas ir atnaujinimas, II etapas</t>
  </si>
  <si>
    <t>Apleistų teritorijų konversija, regeneruojant buvusį karinį miestelį ir pritaikant kompleksą inovatyviai pramonei vystyti - SMART PARK įkūrimui</t>
  </si>
  <si>
    <t xml:space="preserve">Bendrakomandinė prizinė vieta tarp savivaldybių </t>
  </si>
  <si>
    <t>P-03-01-02-05</t>
  </si>
  <si>
    <t>vieta</t>
  </si>
  <si>
    <t>Organizuotų renginių neįgaliems skaičius</t>
  </si>
  <si>
    <t>P-03-01-02-06</t>
  </si>
  <si>
    <t>Įgyvendintų priemonių aplinkos apsaugos programoje dalis</t>
  </si>
  <si>
    <t>E-03-02</t>
  </si>
  <si>
    <t>Atnaujintų viešųjų pastatų skaičius</t>
  </si>
  <si>
    <t>P-10-02-01-04</t>
  </si>
  <si>
    <t>P-07-01-02-01</t>
  </si>
  <si>
    <t>03.04. Uždavinys. Sudaryti infrastruktūros sąlygas rekreacinei žvejybai plėtoti</t>
  </si>
  <si>
    <t>P-10-03-03-01</t>
  </si>
  <si>
    <t>P-10-03-04-01</t>
  </si>
  <si>
    <t>Renovuotų daugiabučių namų dalis nuo bendro daugiabučių namų skaičiaus</t>
  </si>
  <si>
    <t>R-10-02-03</t>
  </si>
  <si>
    <t>02.01. Uždavinys.  Vykdyti Visagino regioninio centro kompleksinės plėtros 2008-2013 m. investicinę programą</t>
  </si>
  <si>
    <t>02 tikslas. Plėtoti vaikų ir jaunimo socializacijos galimybes</t>
  </si>
  <si>
    <t>02 tikslas. Sudaryti sąlygas efektyvesnei, profesionalesnei savivaldybės administracijos darbo veiklai, optimizuoti savivaldybės administracijos darbą, laikantis viešumo ir skaidrumo principų</t>
  </si>
  <si>
    <t>P-02-01-01-02</t>
  </si>
  <si>
    <t>Aplinkos apsaugos rėmimo specialiosios programos priemonių įgyvendinimas lyginant su planuotomis</t>
  </si>
  <si>
    <t>-</t>
  </si>
  <si>
    <t>Pakeistų Visagino miesto apšvietimo tinklų netinkamų eksploatuoti linijų kiekis</t>
  </si>
  <si>
    <t>Mato vnt.</t>
  </si>
  <si>
    <t>2013 m. planas</t>
  </si>
  <si>
    <t>2015 m. planas</t>
  </si>
  <si>
    <t>Dainų šventėje dalyvavusių miesto kolektyvų skaičius</t>
  </si>
  <si>
    <t>P-04-02-01-04</t>
  </si>
  <si>
    <t>P-04-02-01-05</t>
  </si>
  <si>
    <t>Bendruomenės iniciatyvų, įgyvendintų su administracijos pagalba, skaičius</t>
  </si>
  <si>
    <t>Tautinių mažumų bendrijų renginiai Visagine ir reprezentacija išvykose Lietuvoje</t>
  </si>
  <si>
    <t>Tautinių mažumų bendrijų renginių skaičius užsienyje ir etninėse tėvynėse</t>
  </si>
  <si>
    <t>01.04. Uždavinys. Sudaryti sąlygas tinkamai prižiūrėti gyvūnus</t>
  </si>
  <si>
    <t>P-08-01-04-01</t>
  </si>
  <si>
    <t>Sugautų beglobių gyvūnų skaičius</t>
  </si>
  <si>
    <t>P-02-01-01-04</t>
  </si>
  <si>
    <t>Mokinių, besiugdančių pagal pradinio ugdymo programas, skaičius</t>
  </si>
  <si>
    <t>P-02-01-01-03</t>
  </si>
  <si>
    <t>Mokinių, besiugdančių pagal pagrindinio ugdymo programas, skaičius</t>
  </si>
  <si>
    <t>Gavusių paramą vietos iniciatyvų projektams įgyvendinti dalis nuo visų besikreipiančių paramos, procentas</t>
  </si>
  <si>
    <t>Gyvenamosios vietovės bendruomenės išrinktų seniūnaičių skaičius, jų darbo užtikrinimas</t>
  </si>
  <si>
    <t>Mokinių iki 18 metų pateikusių profilaktinio sveikatos patikrinimo pažymą skaičius</t>
  </si>
  <si>
    <t>Suteiktų konsultacijų mokiniams ir mokytojams skaičius</t>
  </si>
  <si>
    <t>Ugdymo įstaigose organizuotų sveikatinimo renginių skaičius</t>
  </si>
  <si>
    <t>P-07-01-02-03</t>
  </si>
  <si>
    <t>P-07-01-02-04</t>
  </si>
  <si>
    <t>P-07-01-02-05</t>
  </si>
  <si>
    <t>R-06-01-03</t>
  </si>
  <si>
    <t>Rizikos šeimos vaikų, gaunančių socialines paslaugas, skaičius</t>
  </si>
  <si>
    <t>P-10-02-04-02</t>
  </si>
  <si>
    <t>03.03. Uždavinys. Tvarkyti savivaldybės kaimiškųjų vietovių infrastruktūrą</t>
  </si>
  <si>
    <t>P-04-02-01-01</t>
  </si>
  <si>
    <t>50</t>
  </si>
  <si>
    <t>Pėsčiųjų perėjų, kuriose įrengtas ženklinnimas ir apšvietimas, skaičius</t>
  </si>
  <si>
    <t>P-06-01-03-05</t>
  </si>
  <si>
    <t xml:space="preserve"> programas, teikti pedagoginę, psichologinę, metodinę, aprūpinimo transportu ir kitą pagalbą mokiniams, mokytojams ir mokykloms</t>
  </si>
  <si>
    <t xml:space="preserve">Įgyvendintų socializacijos projektų skaičius      </t>
  </si>
  <si>
    <t>Atliktų šildymo punktų atnaujinimo darbų (II, III mikr.) apimtis</t>
  </si>
  <si>
    <t>01.01. Uždavinys. Stiprinti ir plėtoti visuomenės sveikatinimo veiklą</t>
  </si>
  <si>
    <t>09 Visagino savivaldybės ekonominės plėtros programa</t>
  </si>
  <si>
    <t>P-06-01-03-02</t>
  </si>
  <si>
    <t>Šeimų, globojančius vaikus, gavusių paramą skaičius</t>
  </si>
  <si>
    <t>P-06-01-03-03</t>
  </si>
  <si>
    <t>Priimtų tarybos sprendimų skaičius</t>
  </si>
  <si>
    <t>Organizuotų konferencijų verslo skatinimo klausimais skaičius</t>
  </si>
  <si>
    <t>Patikrintų objektų (įmonių, įstaigų, organizacijų, visuomenės informavimo priemonių, neperiodinės spaudos leidinių, reklamos ir viešųjų užrašų ir pan.) skaičius</t>
  </si>
  <si>
    <t>Pateiktų investicinio projekto finansavimo paraiškų skaičius</t>
  </si>
  <si>
    <t>P-06-01-03-07</t>
  </si>
  <si>
    <t>Bendrabučio tipo pastato, esančios Kosmoso g. 28 Visagine, patalpos pritaikytos socialinio būsto įrengimui (naujai įrengtų socialinių bustų skaičius)</t>
  </si>
  <si>
    <t>P-06-02-01-06</t>
  </si>
  <si>
    <t>Įkūrtų Savarankiško gyvenimo namų Visagine skaičius</t>
  </si>
  <si>
    <t>P-08-01-02-08</t>
  </si>
  <si>
    <t>Paremtų smulkaus ir vidutinio verslo įmonių skaičius</t>
  </si>
  <si>
    <t>R-09-01-04</t>
  </si>
  <si>
    <t>kWh</t>
  </si>
  <si>
    <t>Prižiūrimų objektų skaičius</t>
  </si>
  <si>
    <t>P-10-03-02-01</t>
  </si>
  <si>
    <t>Viešosios bibliotekos fondo dydis (knygos)</t>
  </si>
  <si>
    <t>Valstybinių švenčių, reikšmingų datų minėjimų skaičius</t>
  </si>
  <si>
    <t>Valstybinėse šventėse, minėjimuose apsilankiusių žiūrovų skaičius</t>
  </si>
  <si>
    <t>01.03. Uždavinys. Teikti paramą Visagino savivaldybės socialiai jautrių ir pažeidžiamų gyventojų grupėms, užkirsti kelią socialinės rizikos židinių formavimuisi</t>
  </si>
  <si>
    <t xml:space="preserve">Parengtų žemės sklypų planų ir/ar kadastrinių matavimų skaičius </t>
  </si>
  <si>
    <t>P-10-03-01-02</t>
  </si>
  <si>
    <t>E-03-03</t>
  </si>
  <si>
    <t>E-03-04</t>
  </si>
  <si>
    <t>02.02. Uždavinys.  Atnaujinti Visagino miesto centralizuoto šildymo sistemą</t>
  </si>
  <si>
    <t>P-10-02-02-01</t>
  </si>
  <si>
    <t>Kultūros įstaigų pateiktų projektų į nacionalinius ir ES fondus skaičius</t>
  </si>
  <si>
    <t>P-04-01-01-04</t>
  </si>
  <si>
    <t>Mėgėjų meno kolektyvų, studijų dalyvių skaičius (kultūros centre)</t>
  </si>
  <si>
    <t>Kultūros įstaigų materialinės bazės atnaujinimui skirti asignavimai</t>
  </si>
  <si>
    <t>P-02-01-02-02</t>
  </si>
  <si>
    <t>R-01-01-02</t>
  </si>
  <si>
    <t>Bendrojo naudojimo teritorijų tvarkymo ir sanitarijos darbai</t>
  </si>
  <si>
    <t>taip/ne</t>
  </si>
  <si>
    <t>01.01. Uždavinys. Sudaryti kuo palankesnes sąlygas pradėti ir plėtoti verslą</t>
  </si>
  <si>
    <t>P-09-01-01-01</t>
  </si>
  <si>
    <t>Dalyvauta verslui skatinti skirtuose renginiuose</t>
  </si>
  <si>
    <t>P-09-01-01-02</t>
  </si>
  <si>
    <t>P-09-01-01-03</t>
  </si>
  <si>
    <t>02 tikslas. Kurti palankią aplinką investicijoms</t>
  </si>
  <si>
    <t>VKC ir VVB organizuotų profesionalaus meno ir parodų skačius</t>
  </si>
  <si>
    <t>01.01. Uždavinys. Mažinti aplinkos užterštumą ir gerinti vandens telkinių, bendro naudojimo ir kitų teritorijų būklę</t>
  </si>
  <si>
    <t>Mokinių, sėkmingai išlaikiusiųjų mokyklinius ir valstybinius brandos egzaminus proc. nuo bendro laikiusiųjų mokyklinius ir valstybinius brandos egzaminus mokinių skaičiaus</t>
  </si>
  <si>
    <t>P-02-01-02-07</t>
  </si>
  <si>
    <t>P-02-01-02-08</t>
  </si>
  <si>
    <t>02.01. Uždavinys. Įgyvendinti jaunimo politiką siekiant padėti jauniems žmonėms pasirengti savarankiškam gyvenimui</t>
  </si>
  <si>
    <t>Užregistruotų nusikalstamų veikų skaičiaus mažėjimas</t>
  </si>
  <si>
    <t>R-05-03-02</t>
  </si>
  <si>
    <t>Įsteigtas Visagino savivaldybės visuomenės sveikatos priežiūros biuras</t>
  </si>
  <si>
    <t>P-07-01-01-04</t>
  </si>
  <si>
    <t>Sveikatingumo renginiuose (seminarai, konferencijos, paskaitos ir pan.) dalyvavusių mokinių skaičius</t>
  </si>
  <si>
    <t>Visagino miesto šaligatvių remonto/rekonstrukcijos darbai (KD)</t>
  </si>
  <si>
    <t>kv. m</t>
  </si>
  <si>
    <t>Finansuojamų biudžetinių įstaigų, teikiančių socialines paslaugas, skaičius</t>
  </si>
  <si>
    <t>01 tikslas. Skatinti smulkaus ir vidutinio verslo kūrimąsi ir plėtojimą, finansiškai remti smulkaus ir vidutinio verslo subjektus</t>
  </si>
  <si>
    <t>R-09-01-01</t>
  </si>
  <si>
    <t>P-06-01-02-05</t>
  </si>
  <si>
    <t xml:space="preserve">Asmenų, gavusių socialines pašalpas, skaičius </t>
  </si>
  <si>
    <t>P-06-01-02-06</t>
  </si>
  <si>
    <t>Išduotų kirsti, pertvarkyti ar genėti leidimų skaičius</t>
  </si>
  <si>
    <t>P-10-03-02-03</t>
  </si>
  <si>
    <t>Gyventojų, kurie naudojasi komunalinėmis paslaugomis, dalis nuo visų gyventojų skaičiaus</t>
  </si>
  <si>
    <t>01 tikslas. Efektyviai organizuoti Savivaldybės darbą, tinkamai įgyvendinti jos funkcijas</t>
  </si>
  <si>
    <t>REZULTATO:</t>
  </si>
  <si>
    <t>R-01-01-01</t>
  </si>
  <si>
    <t>vnt.</t>
  </si>
  <si>
    <t>10 Visagino savivaldybės viešosios infrastruktūros plėtros programa</t>
  </si>
  <si>
    <t>P-09-02-02-03</t>
  </si>
  <si>
    <t>Socialinių darbuotojų, jų padėjėjų, pakėlusių kvalifikaciją, skaičius</t>
  </si>
  <si>
    <t>P-06-02-01-03</t>
  </si>
  <si>
    <t>R-07-01-02</t>
  </si>
  <si>
    <t>R-07-01-03</t>
  </si>
  <si>
    <t>Naujai užregistruotų susirgimų (1000 suaugusiųjų/1000 vaikų) skaičius</t>
  </si>
  <si>
    <t>E-02-10</t>
  </si>
  <si>
    <t xml:space="preserve"> vnt.</t>
  </si>
  <si>
    <t>1420/2500</t>
  </si>
  <si>
    <t>1400/2450</t>
  </si>
  <si>
    <t>1390/2400</t>
  </si>
  <si>
    <t>Rekonstruotos paviršinių (lietaus) nuotekų nuotakyno dalies (kolektoriaus) ilgis (770 m), Visagino g. atkarpos rekonstrukcija</t>
  </si>
  <si>
    <t>P-10-01-01-05</t>
  </si>
  <si>
    <t>Materialinių investicijų skaičius</t>
  </si>
  <si>
    <t>R-09-02-01</t>
  </si>
  <si>
    <t>600 000</t>
  </si>
  <si>
    <t>Registruotų bedarbių dalis nuo darbingo amžiaus gyventojų</t>
  </si>
  <si>
    <t>E-04-03</t>
  </si>
  <si>
    <t>Parengtų Visagino savivaldybės visuomenės sveikatos stebėsenos (monitoringo) ataskaitų ir pasiūlymų dėl gyventojų sveikatos būklės skaičius</t>
  </si>
  <si>
    <t xml:space="preserve">Suteiktų konsultacijų skaičius (teikia visuomenės sveikatos biuras) </t>
  </si>
  <si>
    <t>R-07-01-01</t>
  </si>
  <si>
    <t>R-06-01-02</t>
  </si>
  <si>
    <t>Įgyvendintų priemonių nusikaltimų prevencijos srityje skaičius</t>
  </si>
  <si>
    <t>Vertinimo kriterijus</t>
  </si>
  <si>
    <t>R-03-01-02</t>
  </si>
  <si>
    <t>01 tikslas. Prižiūrėti ir modernizuoti savivaldybės susisiekimo viešąją infrastruktūrą</t>
  </si>
  <si>
    <t>R-10-01-01</t>
  </si>
  <si>
    <t>01.01. Uždavinys. Gerinti keleivių vežimo sąlygas</t>
  </si>
  <si>
    <t>Šeimų, gaunančių kompensacijas už šaltą vandenį, skaičius</t>
  </si>
  <si>
    <t>P-06-01-02-04</t>
  </si>
  <si>
    <t>Savivaldybės finansinių įsipareigojimų vykdymas (draudimų ir kt.)</t>
  </si>
  <si>
    <t>P-01-01-04-03</t>
  </si>
  <si>
    <t>Eur</t>
  </si>
  <si>
    <t>72 500</t>
  </si>
  <si>
    <t>73 000</t>
  </si>
  <si>
    <t>75 000</t>
  </si>
  <si>
    <t>01.01. Uždavinys. Užtikrinti efektyvią kultūros įstaigų veiklą</t>
  </si>
  <si>
    <t>P-09-01-01-08</t>
  </si>
  <si>
    <t>Sveikatinimo renginiuose dalyvavusių asmenų skaičius</t>
  </si>
  <si>
    <t>02.01. Uždavinys. Organizuoti ir koordinuoti vykdomus kultūrinius renginius</t>
  </si>
  <si>
    <t>P-02-01-01-08</t>
  </si>
  <si>
    <t>Valstybinės kalbos mokymo kursuose besimokančių žmonių skaičius (pagal kategorijas)</t>
  </si>
  <si>
    <t>P-02-01-01-09</t>
  </si>
  <si>
    <t>I kategorija</t>
  </si>
  <si>
    <t>03 tikslas. Kurti palankią turizmui aplinką</t>
  </si>
  <si>
    <t>R-09-03-01</t>
  </si>
  <si>
    <t>03.01. Uždavinys. Plėsti turizmo, rekreacijos, poilsio ir paslaugų infrastruktūrą</t>
  </si>
  <si>
    <t>P-08-01-02-04</t>
  </si>
  <si>
    <t>P-06-01-03-06</t>
  </si>
  <si>
    <t>P-09-02-03-04</t>
  </si>
  <si>
    <t>Rekonstruotų pastatų, taikant šiuolaikiškas energiją taupančias technologijas ir pritaikytas parko administravimo veiklos vykdymui, verslo inkubatoriaus įkūrimui, skaičius</t>
  </si>
  <si>
    <t>Sukurtos arba atnaujintos atviros erdvės miestų vietovėse</t>
  </si>
  <si>
    <t>89 245 (~8,9 ha)</t>
  </si>
  <si>
    <t xml:space="preserve">Išvalytas pagrindinis kolektorius (I mkr.) </t>
  </si>
  <si>
    <t>P-08-01-02-07</t>
  </si>
  <si>
    <t>P-01-02-03-02</t>
  </si>
  <si>
    <t>Lėšų, skirtų SVV rėmimui, panaudojimas</t>
  </si>
  <si>
    <t>Sukurtų naujų interneto svetainių apie Visaginą skaičius</t>
  </si>
  <si>
    <t>Rizikos šeimų, gaunančių socialines paslaugas, skaičius</t>
  </si>
  <si>
    <t>Organizuotas privalamojo darbuotojų sveikatos tikrinimas (Visagino savivaldybės administracijoje), darbuotojų skaičius</t>
  </si>
  <si>
    <t>ne daugiau 11%</t>
  </si>
  <si>
    <t>02.02. Uždavinys. Gerinti visuomenei teikiamų paslaugų kokybę, didinant jų atitikimą visuomenės poreikiams</t>
  </si>
  <si>
    <t>P-01-02-02-02</t>
  </si>
  <si>
    <t>P-01-02-02-03</t>
  </si>
  <si>
    <t>P-07-01-02-02</t>
  </si>
  <si>
    <t>P-01-02-02-01</t>
  </si>
  <si>
    <t>P-08-01-02-02</t>
  </si>
  <si>
    <t>2017 m. planas</t>
  </si>
  <si>
    <t>Mažas pajamas turinčių šeimų, gaunančių būsto šildymo išlaidų ir išlaidų karštam vandeniui kompensacijas, skaičius</t>
  </si>
  <si>
    <t>P-06-01-02-03</t>
  </si>
  <si>
    <t>Valstybinės kalbos centras</t>
  </si>
  <si>
    <t>Menų mokykla</t>
  </si>
  <si>
    <t>Kūrybos namai</t>
  </si>
  <si>
    <t>PMMMC</t>
  </si>
  <si>
    <t>4programa</t>
  </si>
  <si>
    <t>Kultūros centras</t>
  </si>
  <si>
    <t>Paramos vaikui centras</t>
  </si>
  <si>
    <t>Augimo proc.</t>
  </si>
  <si>
    <t>Mokinių skaičius</t>
  </si>
  <si>
    <t>1 mokiniui, 2015</t>
  </si>
  <si>
    <t>1 mokiniui, 2016</t>
  </si>
  <si>
    <t>Skirtumas, Eur</t>
  </si>
  <si>
    <t>Rekreacijos pasl. centras</t>
  </si>
  <si>
    <t>BENDRAS</t>
  </si>
  <si>
    <t>BENDRAS (Mokyklos)</t>
  </si>
  <si>
    <t>BENDRAS (Darželiai)</t>
  </si>
  <si>
    <t>Verslumo lygis (veikiančių SVV įmonių skaičius tenkantis 1000 gyventojų)</t>
  </si>
  <si>
    <t>E-04-01</t>
  </si>
  <si>
    <t>Naujai įregistruotų įmonių skaičius</t>
  </si>
  <si>
    <t>E-04-02</t>
  </si>
  <si>
    <t>Priemonių, skatinančių turizmo plėtrą savivaldybėje, skaičius</t>
  </si>
  <si>
    <t>P-09-03-01-02</t>
  </si>
  <si>
    <t>01 tikslas. Racionaliai naudojant lėšas, užtikrinti kultūros įstaigų funkcionalumą ir efektyvų darbą</t>
  </si>
  <si>
    <t>Įstaigose organizuotų renginių skaičius</t>
  </si>
  <si>
    <t>P-02-01-01-12</t>
  </si>
  <si>
    <t>P-02-01-01-13</t>
  </si>
  <si>
    <t>1; 52</t>
  </si>
  <si>
    <t>BENDRAS (Neform)</t>
  </si>
  <si>
    <t>P-01-01-02-02</t>
  </si>
  <si>
    <t>P-01-01-02-03</t>
  </si>
  <si>
    <t>6 000</t>
  </si>
  <si>
    <t>Suteiktų pirminės teisinės pagalbos konsultacijų skaičius</t>
  </si>
  <si>
    <t>P-01-01-02-04</t>
  </si>
  <si>
    <t>02.04. Uždavinys. Renovuoti ir įrengti automobilių stovėjimo, dviračių ir pėsčiųjų takus, sporto ir laisvalaikio aikšteles</t>
  </si>
  <si>
    <t>P-10-02-04-01</t>
  </si>
  <si>
    <t>Vykdomų projektų, skatinančių socialinių paslaugų plėtrą, skaičius</t>
  </si>
  <si>
    <t>R-06-02-03</t>
  </si>
  <si>
    <t>Registruotų paraiškų skaičius (I.Dovidovičienė)</t>
  </si>
  <si>
    <t>P-01-01-01-02</t>
  </si>
  <si>
    <t>Renovuotų sporto ir laisvalaikio aikštelių skaičius</t>
  </si>
  <si>
    <t>02.05. Uždavinys. Remontuoti ir prižiūrėti savivaldybės turtą</t>
  </si>
  <si>
    <t>Įsigytų triukšmomačių skaičius</t>
  </si>
  <si>
    <t>01.01. Uždavinys.  Užtikrinti efektyvią biudžetinių įstaigų veiklą</t>
  </si>
  <si>
    <t>2018 m. planas</t>
  </si>
  <si>
    <t>P-10-03-01-04</t>
  </si>
  <si>
    <t>Įrengtų viešojo dizaino elementų skaičius</t>
  </si>
  <si>
    <t>P-09-03-01-04</t>
  </si>
  <si>
    <t>R-06-01-04</t>
  </si>
  <si>
    <t>2019 m. planas</t>
  </si>
  <si>
    <t>Organizuotų tarptautinių vaizdo konferencijų, svečių vizitų (susitikimų) skaičius</t>
  </si>
  <si>
    <t>0; 2</t>
  </si>
  <si>
    <t>50-52</t>
  </si>
  <si>
    <t>P-10-03-01-01</t>
  </si>
  <si>
    <t>R-06-02-02</t>
  </si>
  <si>
    <t>Įkurtų vaikų dienos centrų skaičius</t>
  </si>
  <si>
    <t>Vaikų, kuriems vaikų dienos centre teikiamos socialinės paslaugos, skaičius</t>
  </si>
  <si>
    <t>P-06-02-01-05</t>
  </si>
  <si>
    <t>P-01-01-02-01</t>
  </si>
  <si>
    <t>02 Visagino savivaldybės švietimo paslaugų plėtros programa</t>
  </si>
  <si>
    <t>Bendrųjų ugdymo planų valandų, skirtų papildomajam ugdymui, panaudojimas</t>
  </si>
  <si>
    <t>P-02-01-01-05</t>
  </si>
  <si>
    <t>Remontuotų savivaldybės įstaigų skaičius</t>
  </si>
  <si>
    <t>Mokinių, sėkmingai išlaikiusių mokyklinius ir valstybinius brandos egzaminus, skaičius</t>
  </si>
  <si>
    <t>P-02-01-02-06</t>
  </si>
  <si>
    <t>Pastatų konstrukcijų remontas, avar. darbai</t>
  </si>
  <si>
    <t>Savivaldybės gatvių apšvietimas</t>
  </si>
  <si>
    <t>Gerosios vilties</t>
  </si>
  <si>
    <t>Draugystės</t>
  </si>
  <si>
    <t>Verdenės</t>
  </si>
  <si>
    <t>Žiburio</t>
  </si>
  <si>
    <t>Kūlverstukas</t>
  </si>
  <si>
    <t>Auksinis raktelis</t>
  </si>
  <si>
    <t>Auksinis gaidelis</t>
  </si>
  <si>
    <t>Ąžuoliukas</t>
  </si>
  <si>
    <t>Gintarėlis</t>
  </si>
  <si>
    <t>01 Visagino savivaldybės valdymo tobulinimo programa</t>
  </si>
  <si>
    <t>R-10-02-01</t>
  </si>
  <si>
    <t>R-10-02-02</t>
  </si>
  <si>
    <t>03.01. Uždavinys. Kurti saugią aplinką Visagino savivaldybėje</t>
  </si>
  <si>
    <t>Kvalifikaciją kėlusių darbuotojų dalis nuo visų darbuotojų</t>
  </si>
  <si>
    <t>R-01-02-01</t>
  </si>
  <si>
    <t>Informacinių pranešimų apie savivaldybės veiklą skaičius</t>
  </si>
  <si>
    <t>R-01-02-02</t>
  </si>
  <si>
    <t>01 tikslas. Skatinti savivaldybės gyventojus užsiimti įvairia sportine veikla</t>
  </si>
  <si>
    <t>Savivaldybėje organizuotų renginių skaičius</t>
  </si>
  <si>
    <t>01.01. Uždavinys.  Skatinti vietos bendruomenių iniciatyvas</t>
  </si>
  <si>
    <t>02 tikslas. Sukurti palankią aplinką jauno žmogaus vertingam gyvenimui ir saviraiškai savivaldybės teritorijoje</t>
  </si>
  <si>
    <t>R-05-03-01</t>
  </si>
  <si>
    <t>P-10-01-01-03</t>
  </si>
  <si>
    <t>01.02. Uždavinys. Prižiūrėti bei tvarkyti (remontuoti) miesto ir savivaldybės susisiekimo viešąją infrastruktūrą</t>
  </si>
  <si>
    <t>100</t>
  </si>
  <si>
    <t>02 tikslas. Prižiūrėti ir modernizuoti savivaldybės viešąją infrastruktūrą</t>
  </si>
  <si>
    <t>Abiturientų, įstojusių į aukštąsias mokyklas, dalis nuo visų abiturientų skaičiaus</t>
  </si>
  <si>
    <t>Socialines paslaugas gavusių asmenų skaičius</t>
  </si>
  <si>
    <t>01.02. Uždavinys. Užtikrinti efektyvų valstybinių (perduotų savivaldybei) ir savarankiškų savivaldybės funkcijų vykdymą</t>
  </si>
  <si>
    <t xml:space="preserve">Organizuotų įvairių visuomenės sveikatingumo stiprinimo skatinimo renginių skaičius </t>
  </si>
  <si>
    <t>E-01-01</t>
  </si>
  <si>
    <t>proc.</t>
  </si>
  <si>
    <t>Vykusių akcijų ekologijos srityje skaičius</t>
  </si>
  <si>
    <t>R-08-01-03</t>
  </si>
  <si>
    <t>02.01. Uždavinys.  Pritraukti ES ir kitų fondų lėšas miesto plėtros projektams įgyvendinti</t>
  </si>
  <si>
    <t>P-09-02-01-01</t>
  </si>
  <si>
    <t>02.02. Uždavinys.  Kurti aplinką, kuri sąlygotų investicijų pritraukimą</t>
  </si>
  <si>
    <t>03 Visagino savivaldybės kūno kultūros ir sporto plėtros programa</t>
  </si>
  <si>
    <t>02.06. Uždavinys. Vykdyti Visagino miesto energetinio efektyvumo didinimo daugiabučiuose namuose programą „Visagino EnerVizija“</t>
  </si>
  <si>
    <t>P-10-02-06-01</t>
  </si>
  <si>
    <t>P-01-01-03-02</t>
  </si>
  <si>
    <t>Dalyvauta turizmui vystyti skirtuose renginiuose skaičius</t>
  </si>
  <si>
    <t>P-09-03-02-01</t>
  </si>
  <si>
    <t>P-09-03-02-02</t>
  </si>
  <si>
    <t>1</t>
  </si>
  <si>
    <t>Integralios pagalbos gavėjų skaičius</t>
  </si>
  <si>
    <t>Įgyvendintų  projektų ir organizuotų renginių skaičius vaikų ir jaunimo socializacijos bei jaunimo politikos srityje</t>
  </si>
  <si>
    <t>E-02-04</t>
  </si>
  <si>
    <t>Įgyvendintų/įgyvendinamų investicinių projektų, finansuojamų iš ES ir kitų fondų paramos</t>
  </si>
  <si>
    <t>Įrengtų kolumbariumų skaičius</t>
  </si>
  <si>
    <t>02.02. Uždavinys. Aktyvinti bendruomenę ugdant pilietiškumą, sudarant sąlygas jos nariams dalyvauti konkursuose, vietos ir kitų regionų koncertinėse programose ir mokymuose bei profesionalaus meno renginiuose pagal amžiaus grupes</t>
  </si>
  <si>
    <t>01 tikslas. Kurti saugią, švarią ir sveiką aplinką</t>
  </si>
  <si>
    <t>Lavinamosiose klasėse besiugdančių specialiųjų poreikių mokinių skaičius</t>
  </si>
  <si>
    <t>Mokinių, besiugdančių pagal vidurinio ugdymo programas, skaičius</t>
  </si>
  <si>
    <t>Įregistruotų civilinės būklės aktų skaičius</t>
  </si>
  <si>
    <t>Mokyklų, dalyvaujančių nacionalinio lygmens projektuose partnerio teise, skaičius</t>
  </si>
  <si>
    <t>Suteiktos paramos dalis (dantų protezavimo išlaidų kompensavimas)</t>
  </si>
  <si>
    <t>Parengtų techninių projektų skaičius</t>
  </si>
  <si>
    <t>P-09-03-01-03</t>
  </si>
  <si>
    <t>R-03-01-01</t>
  </si>
  <si>
    <t>Socialinių paslaugų centras</t>
  </si>
  <si>
    <t>P-02-01-01-11</t>
  </si>
  <si>
    <t>02.01. Uždavinys. Užtikrinti efektyvų ir sistemingą savivaldybės administracijos valstybės tarnautojų ir darbuotojų mokymą</t>
  </si>
  <si>
    <t>P-08-01-01-03</t>
  </si>
  <si>
    <t>P-08-01-01-04</t>
  </si>
  <si>
    <t>skaičius</t>
  </si>
  <si>
    <t>Įstaigos pajamos ugdymui</t>
  </si>
  <si>
    <t>Apšiltintų viešųjų pastatų skaičius</t>
  </si>
  <si>
    <t>P-05-03-01-01</t>
  </si>
  <si>
    <t>P-05-03-02-01</t>
  </si>
  <si>
    <t>03 tikslas. Kurti saugią ir patogią gyvenimo aplinką</t>
  </si>
  <si>
    <t xml:space="preserve">03.03. Uždavinys. Remti daugiabučių namų savininkus (bendrijas) </t>
  </si>
  <si>
    <t>02.03. Uždavinys. Sudaryti sąlygas sukurti darbo vietas aukštospridėtinės vertės (inovatyviai) pramonei ir verslui vystyti Visagine, plėtojant jį kaip šalies Energetikos kompetencijų centrą</t>
  </si>
  <si>
    <t>P-09-02-03-01</t>
  </si>
  <si>
    <t>Specialistų, dalyvavusių kvalifikacijos kėlimo kursuose, dalis nuo bendro sporto srities specialistų skaičiaus</t>
  </si>
  <si>
    <t>Sukurtų naujų darbo vietų SVV subjektuose, kuriems buvo suteikta finansinė parama iš SVV plėtros skatinimo priemonės</t>
  </si>
  <si>
    <t>Gavusių paramą ūkio subjektų dalis nuo visų besikreipiančių paramos iš SVV plėtros skatinimo priemonės, procentas</t>
  </si>
  <si>
    <t>13 % ir/ar mažiau nei Lietuvos lygis</t>
  </si>
  <si>
    <t>Formaliojo ir neformaliojo ugdymo paslaugas teikiančių įstaigų/organizacijų skaičius</t>
  </si>
  <si>
    <t>Atliktų valdymo tobulinimo analizių skaičius</t>
  </si>
  <si>
    <t>Suremontuotų gatvių (kelių) (su aplinkinės teritorijos sutvarkymo darbais), įgyvendinant investicinius projektus, skaičius</t>
  </si>
  <si>
    <t>Įgyvendintų/įgyvendinamų projektų, modernizuojant savivaldybės viešąją infrastruktūrą, skaičius</t>
  </si>
  <si>
    <t xml:space="preserve">02 tikslas. Įgyvendinti valstybinę kultūros politiką per kultūrinius renginius, valstybei, tautai, savivaldybei reikšmingų sukakčių ir datų minėjimus, įtraukiant į jos vyksmą kuo platesnę bendruomenės dalį </t>
  </si>
  <si>
    <t>Įgyvendintų projektų skaičius</t>
  </si>
  <si>
    <t>Natūrali gyventojų kaita</t>
  </si>
  <si>
    <t>E-02-08</t>
  </si>
  <si>
    <t>Vienas gyventojas vidutiniškai apsilankė poliklinikose ir ambulatorijose</t>
  </si>
  <si>
    <t>Apšvietimo tinklų ir elektros įrangos remontas ir aptarnavimas</t>
  </si>
  <si>
    <t>P-03-01-02-03</t>
  </si>
  <si>
    <t>II kategorija</t>
  </si>
  <si>
    <t>III kategorija</t>
  </si>
  <si>
    <t>P-02-01-01-10</t>
  </si>
  <si>
    <t>60 000</t>
  </si>
  <si>
    <t>Į VKC filialo veiklą įtrauktų NVO skaičius</t>
  </si>
  <si>
    <t>P-01-01-02-06</t>
  </si>
  <si>
    <t>Paremtų projektų, skirtų lygioms galimybėms užtikrinti, skaičius</t>
  </si>
  <si>
    <t>P-05-01-01-03</t>
  </si>
  <si>
    <t>P-06-01-03-08</t>
  </si>
  <si>
    <t>P-08-01-01-09</t>
  </si>
  <si>
    <t>P-10-02-01-01</t>
  </si>
  <si>
    <t>02.04. Uždavinys. Informuoti visuomenę apie savivaldybės veiklą ir formuoti teigiamą savivaldybės įvaizdį, plėtoti dalykinius santykius ir ryšius su tarptautinėmis ir vietinėmis institucijomis ir organizacijomis</t>
  </si>
  <si>
    <t>2 programa</t>
  </si>
  <si>
    <t>3 programa</t>
  </si>
  <si>
    <t>6 programa</t>
  </si>
  <si>
    <t>Įvairių renginių (pranešimų, paskaitų, pamokų, diskusijų, konkursų ir kt.) alkoholio, tabako ir narkotikų vartojimo prevencijos klausimais skaičius</t>
  </si>
  <si>
    <t>Organizuotų įvairių renginių (pranešimų, paskaitų, pamokų, diskusijų, konkursų ir kt.) užkrečiamųjų ligų profilaktikos ir asmens higienos klausimais skaičius</t>
  </si>
  <si>
    <t>įmonių skaičius</t>
  </si>
  <si>
    <t>03 strateginis tikslas. Plėtoti savivaldybės inžinerinę, susisiekimo ir rekreacinę infrastruktūrą, kurti palankią gyvenamąją aplinką</t>
  </si>
  <si>
    <t>Išmestų teršalų kiekis į atmosferą iš stacionarių taršos šaltinių</t>
  </si>
  <si>
    <t>Vasaros užimtumo programų dalyvių skaičius</t>
  </si>
  <si>
    <t>P-01-02-01-01</t>
  </si>
  <si>
    <t>darbuotojų skaičius</t>
  </si>
  <si>
    <t>Įgijusių išsilavinimą pagal ugdymo programas mokinių dalis:</t>
  </si>
  <si>
    <t>R-02-01-03</t>
  </si>
  <si>
    <t>- pagal vidurinio ugdymo programą</t>
  </si>
  <si>
    <t>Pateiktų paraiškų projektų finansavimui gauti skaičius</t>
  </si>
  <si>
    <t>Registruotų vartotojų skaičius (viešojoje bibliotekoje)</t>
  </si>
  <si>
    <t>P-04-01-01-01</t>
  </si>
  <si>
    <t>R-04-01-01</t>
  </si>
  <si>
    <t>R-04-01-02</t>
  </si>
  <si>
    <t>R-04-01-03</t>
  </si>
  <si>
    <t>Projektų, skirtų neįgaliųjų socialinei reabilitacijai, skaičius</t>
  </si>
  <si>
    <t>P-06-02-01-01</t>
  </si>
  <si>
    <t>5</t>
  </si>
  <si>
    <t xml:space="preserve">5 </t>
  </si>
  <si>
    <t>Išvalytų vandens telkinių, kuriuose atliekami vandens kokybės tyrimai, skaičius</t>
  </si>
  <si>
    <t>ne daugiau 600 tonų (ne daugiau 30 kg vienam gyventojui)</t>
  </si>
  <si>
    <t>ne daugiau 550 tonų (ne daugiau 28 kg vienam gyventojui)</t>
  </si>
  <si>
    <t>01.01. Uždavinys. Užtikrinti efektyvią savivaldybės biudžetinių socialinių paslaugų įstaigų veiklą</t>
  </si>
  <si>
    <t>P-02-01-02-01</t>
  </si>
  <si>
    <t>P-02-01-01-06</t>
  </si>
  <si>
    <t>P-02-01-01-07</t>
  </si>
  <si>
    <t>03.02. Uždavinys.  Užtikrinti turizmo informacijos sklaidą, skatinti turizmo plėtrą savivaldybėje</t>
  </si>
  <si>
    <t>P-09-03-02-03</t>
  </si>
  <si>
    <t>Užtikrinta Visagino rekreacijos paslaugų centro filialo „Visagino parkas“ veikla</t>
  </si>
  <si>
    <t>Parengtas savivaldybės rinkodaroas planas</t>
  </si>
  <si>
    <t>P-09-01-01-09</t>
  </si>
  <si>
    <t>P-09-01-01-07</t>
  </si>
  <si>
    <t xml:space="preserve">vnt. </t>
  </si>
  <si>
    <t>P-08-01-02-05</t>
  </si>
  <si>
    <t>P-08-01-02-06</t>
  </si>
  <si>
    <t>Organizuotų jaunimo verslumui skatinti renginių skaičius</t>
  </si>
  <si>
    <t>80 000</t>
  </si>
  <si>
    <t>R-08-01-04</t>
  </si>
  <si>
    <t>P-01-01-04-02</t>
  </si>
  <si>
    <t>Parengtų techninių dokumentų skaičius</t>
  </si>
  <si>
    <t>1 200</t>
  </si>
  <si>
    <t>01.04. Uždavinys. Sudaryti sąlygas iš anksto negalimoms suplanuoti priemonėms vykdyti bei savivaldybės įsipareigojimams įgyvendinti</t>
  </si>
  <si>
    <t>Atgimimo</t>
  </si>
  <si>
    <t>2015 m. Tūkst. Eur</t>
  </si>
  <si>
    <t>2016 m. Tūkst. Eur</t>
  </si>
  <si>
    <t>2016 m. Dalis, %</t>
  </si>
  <si>
    <t>Socialinių pašalpų ir kompensacijų mokėjimas</t>
  </si>
  <si>
    <t>Socialinių pašalpų ir kompensacijų skaičiavimas</t>
  </si>
  <si>
    <t>P-03-01-02-02</t>
  </si>
  <si>
    <t>Parengtų papildomų komunalinių atliekų ir antrinių žaliavų surinkimo konteinerių aikštelių įrengimo techninių projektų skaičius</t>
  </si>
  <si>
    <t>P-08-01-01-05</t>
  </si>
  <si>
    <t>02.01. Uždavinys.  Skatinti socialinių paslaugų plėtrą bendruomenėje</t>
  </si>
  <si>
    <t>Asmenų, gavusių globos (rūpybos) išmokas, skaičius</t>
  </si>
  <si>
    <t>P-06-01-02-07</t>
  </si>
  <si>
    <t>Mokinių, gavusių socialinę paramą, skaičius</t>
  </si>
  <si>
    <t>Mokinių, lankančių sporto įstaigą, skaičius</t>
  </si>
  <si>
    <t>P-03-01-01-01</t>
  </si>
  <si>
    <t>01.02. Uždavinys. Plėtoti ir tobulinti sporto varžybas ir sporto sveikatingumo renginius siekiant įtraukti vaikus, jaunimą ir kitas gyventojų grupes į sportinę veiklą, rengti sporto specialistus</t>
  </si>
  <si>
    <t>Įsigytų antrinių žaliavų surinkimo konteinerių skaičius</t>
  </si>
  <si>
    <t>Įrengtų mišrių komunalinių atliekų ir antrinių žaliavų konteinerių aikštelių skaičius</t>
  </si>
  <si>
    <t>2015 m. Dalis, %</t>
  </si>
  <si>
    <t>R-01-01-04</t>
  </si>
  <si>
    <t>Įgyvendintų rekomendacijų santykis nuo pateiktų vidaus audito metu rekomendacijų, proc.</t>
  </si>
  <si>
    <t>Darbuotojų, kėlusių savo kvalifikaciją skaičius</t>
  </si>
  <si>
    <t>Įrengtų turistinių stovyklaviečių (kempingų), sutvarkant poilsio zoną, skaičius</t>
  </si>
  <si>
    <t>P-04-01-01-02</t>
  </si>
  <si>
    <t>P-10-01-01-04</t>
  </si>
  <si>
    <t>R-09-01-05</t>
  </si>
  <si>
    <t>R-09-01-06</t>
  </si>
  <si>
    <t>SVV subjektų, gavusių negrąžintiną finansinę paramą, skaičius</t>
  </si>
  <si>
    <t>02 tikslas. Užtikrinti ir skatinti socialinių paslaugų teikimą bei plėtrą bendruomenėje</t>
  </si>
  <si>
    <t>R-06-02-01</t>
  </si>
  <si>
    <t>P-09-02-03-02</t>
  </si>
  <si>
    <t>2</t>
  </si>
  <si>
    <t>0</t>
  </si>
  <si>
    <t>Pateiktų projektinių pasiūlymų projektų finansavimui gauti skaičius</t>
  </si>
  <si>
    <t>Įgyvendinamų/įgyvendintų projektų turizmo, rekreacijos, poilsio ir paslaugų srityje skaičius</t>
  </si>
  <si>
    <t>Įkurtų turizmo informacijos centrų skaičius</t>
  </si>
  <si>
    <t>R-09-03-02</t>
  </si>
  <si>
    <t>Įrengtų aktyvaus poilsio, sporto ir turizmo traukos objektų skaičius</t>
  </si>
  <si>
    <t>P-09-03-01-01</t>
  </si>
  <si>
    <t>R-04-02-01</t>
  </si>
  <si>
    <t>Viešoji biblioteka</t>
  </si>
  <si>
    <t>Priemonės pavadinimas</t>
  </si>
  <si>
    <t>E-02-01</t>
  </si>
  <si>
    <t>E-02-02</t>
  </si>
  <si>
    <t>E-02-03</t>
  </si>
  <si>
    <t>Vaikų, besiugdančių pagal ikimokyklinio  ugdymo programas, skaičius</t>
  </si>
  <si>
    <t>P-02-01-01-01</t>
  </si>
  <si>
    <t>Keleivių vežimo nuostolių padengimas</t>
  </si>
  <si>
    <t>P-07-01-03-01</t>
  </si>
  <si>
    <t>Programa</t>
  </si>
  <si>
    <t>72 000</t>
  </si>
  <si>
    <t>65 000</t>
  </si>
  <si>
    <t>Darbo vietų, kuriems atliktas rizikos vertinimas, skaičius</t>
  </si>
  <si>
    <t>Kultūros įstaigų skaičius</t>
  </si>
  <si>
    <t>P-02-01-01-14</t>
  </si>
  <si>
    <t>P-02-01-01-15</t>
  </si>
  <si>
    <t>P-02-01-02-03</t>
  </si>
  <si>
    <t>Šalies olimpiadose ir konkursuose prizines vietas laimėjusiųjų mokinių skaičius</t>
  </si>
  <si>
    <t>P-02-01-02-04</t>
  </si>
  <si>
    <t>P-02-01-02-05</t>
  </si>
  <si>
    <t>P-02-01-02-09</t>
  </si>
  <si>
    <t>* leidinio "V každyj dom" numerių skaičius (per metus)</t>
  </si>
  <si>
    <t>SVV plėtros skatinimas savivaldybėje</t>
  </si>
  <si>
    <t>priemonės virš 30 tūkst. Eur</t>
  </si>
  <si>
    <t>Organizuotų ir įvykdytų kelionių dalis nuo pateiktų paraiškų skaičiaus</t>
  </si>
  <si>
    <t>01 tikslas. Užtikrinti ugdymo programų įvairovę, paslaugų prieinamumą ir kokybę</t>
  </si>
  <si>
    <t>R-02-01-01</t>
  </si>
  <si>
    <t>Asmenų, atlikusių viešuosius darbus, skaičius</t>
  </si>
  <si>
    <t>P-01-01-02-05</t>
  </si>
  <si>
    <t>P-10-02-05-03</t>
  </si>
  <si>
    <t>P-10-02-03-01</t>
  </si>
  <si>
    <t>P-09-02-02-01</t>
  </si>
  <si>
    <t>Virš 0 (teigiamas skaičius)</t>
  </si>
  <si>
    <t>P-04-02-01-02</t>
  </si>
  <si>
    <t>R-05-01-01</t>
  </si>
  <si>
    <t>Prižiūrimos, tvarkomos bendro naudojimo teritorijos</t>
  </si>
  <si>
    <t>01.02. Uždavinys. Organizuoti renginius, turinčius įtakos ugdymo proceso kokybei, skirtus tęstiniam mokymuisi</t>
  </si>
  <si>
    <t>Valstybės investicijų programos vykdomų projektų skaičius (10 programoje)</t>
  </si>
  <si>
    <t>01.03. Uždavinys. Užtikrinti Savivaldybės darbuotojų saugą darbe</t>
  </si>
  <si>
    <t>Įrengtų elektromobilių greito įkrovimo prieigų skaičius</t>
  </si>
  <si>
    <t>Nacionalinių neformalių jaunimo ir mokinių susivienijimų, kuriuose atstovaujama, skaičius</t>
  </si>
  <si>
    <t>P-05-02-01-02</t>
  </si>
  <si>
    <t xml:space="preserve">kv. m </t>
  </si>
  <si>
    <t>m</t>
  </si>
  <si>
    <t>Viešosios komunalinių atliekų tvarkymo paslaugos teikimas atliekų turėtojams</t>
  </si>
  <si>
    <t>Savivaldybės įstaigų veiklos organizavimas</t>
  </si>
  <si>
    <t>Atlikta miesto paviršinių nuotekų tvarkymo sistemų inventorizacija (dokumentų paketas)</t>
  </si>
  <si>
    <t>E-03-01</t>
  </si>
  <si>
    <t>tonos (kg 1 gyventojui)</t>
  </si>
  <si>
    <t>Organizuotų mokymų verslininkams skaičius</t>
  </si>
  <si>
    <t>P-09-01-01-06</t>
  </si>
  <si>
    <t>R-05-03-03</t>
  </si>
  <si>
    <t>Savivaldybės vidinės ir tarptautinės migracijos saldo</t>
  </si>
  <si>
    <t>E-02-07</t>
  </si>
  <si>
    <t>2 lentelė</t>
  </si>
  <si>
    <t>Socialinės globos paslaugų gavėjų skaičius socialinių paslaugų įstaigose</t>
  </si>
  <si>
    <t>01.02. Uždavinys. Užtikrinti socialinių išmokų ir kompensacijų mokėjimą</t>
  </si>
  <si>
    <t>P-06-01-02-01</t>
  </si>
  <si>
    <t>Nėščių moterų, gavusių vienkartines išmokas, skaičius</t>
  </si>
  <si>
    <t>P-06-01-02-02</t>
  </si>
  <si>
    <t>Nusikalstamumo mažinimas, panaudojant vaizdo stebėjimo kamerų tinklą</t>
  </si>
  <si>
    <t>Priimtų administracijos direktoriaus įsakymų veiklos klausimais skaičius</t>
  </si>
  <si>
    <t>Organizuotų turto nuomos konkursų skaičius</t>
  </si>
  <si>
    <t>Patvirtintų strateginio planavimo ir veiklos vertinimo dokumentų ir ataskaitų skaičius</t>
  </si>
  <si>
    <t>Surengtų viešųjų pirkimų skaičius</t>
  </si>
  <si>
    <t>Gavusių paramą ūkio subjektų skaičius</t>
  </si>
  <si>
    <t>P-01-01-01-01</t>
  </si>
  <si>
    <t>Rekonstruotų teniso kortų skaičius</t>
  </si>
  <si>
    <t>Įgyvendintų energiją taupančių priemonių, namų techninių defektų, kurie kelią grėsmę namo ar atskirų jo konstrukcijų stabilumui ir (ar) žmonių saugumui, pašalinimo (remonto) darbų, skaičius</t>
  </si>
  <si>
    <t>P-05-03-02-02</t>
  </si>
  <si>
    <t>P-05-03-02-03</t>
  </si>
  <si>
    <t>P-05-03-02-04</t>
  </si>
  <si>
    <t>Įsteigtų naujų Bendrijų skaičius</t>
  </si>
  <si>
    <t>R-05-03-04</t>
  </si>
  <si>
    <t>01 strateginis tikslas. Gerinti savivaldybės valdymą, formuoti Visagino savivaldybės, kaip modernios, šiuolaikiškai besitvarkančios savivaldybės įvaizdį</t>
  </si>
  <si>
    <t>EFEKTO:</t>
  </si>
  <si>
    <t>Gyventojų, kurie savivaldybės administracijos veiklą vertina palankiai, dalis</t>
  </si>
  <si>
    <t>Naujų kapinių techninio projekto parengimas ir naujų kapinių įrengimas, kolumbariumo įrengimas</t>
  </si>
  <si>
    <t>04 strateginis tikslas. Kurti ekonominę aplinką, palankią pramonei, verslui, turizmui, investicijoms ir žinių ekonomikai plėtoti</t>
  </si>
  <si>
    <t>03 tikslas. Teikti gyventojams kokybiškas komunalines paslaugas, prižiūrėti ir remontuoti objektus, kurti saugią ir patogią gyvenimo aplinką</t>
  </si>
  <si>
    <t>R-10-03-01</t>
  </si>
  <si>
    <t>Renovuotų daugiabučių namų skaičius</t>
  </si>
  <si>
    <t>Remontuojamų savivaldybės biudžetinių įstaigų dalis nuo biudžetinių įstaigų skaičiaus</t>
  </si>
  <si>
    <t>Paaiškinumas</t>
  </si>
  <si>
    <t>Vertinimo kriterijaus kodas</t>
  </si>
  <si>
    <t>Vykdytojas</t>
  </si>
  <si>
    <t>Elektobusų skaičius mieste</t>
  </si>
  <si>
    <t>P-10-01-01-08</t>
  </si>
  <si>
    <t>0.5</t>
  </si>
  <si>
    <t>0.8</t>
  </si>
  <si>
    <t>Įrengtų automobilių stovėjimo aikštelių skaičius</t>
  </si>
  <si>
    <t>R-10-02-06</t>
  </si>
  <si>
    <t>Sporto centras</t>
  </si>
  <si>
    <t>Mokinių, organizuotai vežiojamų į (iš) mokyklas(os) (iš/į kaimo vietovių), skaičius</t>
  </si>
  <si>
    <t xml:space="preserve">Priimtų naujai inkubuojamų įmonių skaičius (VšĮ IAE regiono verslo inkubatorius) </t>
  </si>
  <si>
    <t>02.01. Uždavinys. Didinti vaikų ir jaunimo socioedukacinių veiklų, socialiai prasmingo užimtumo, saviraiškos bei švietimo pagalbos įvairovę ir prieinamumą</t>
  </si>
  <si>
    <t>08 Visagino savivaldybės aplinkos apsaugos programa</t>
  </si>
  <si>
    <t>Dalyvavusių renginiuose neįgaliems skaičius</t>
  </si>
  <si>
    <t>P-03-01-02-07</t>
  </si>
  <si>
    <t>P-03-01-02-08</t>
  </si>
  <si>
    <t>14 000</t>
  </si>
  <si>
    <t>Pastatų, kuriuose įrengti elektros skaitikliai, skaičius</t>
  </si>
  <si>
    <t>P-10-03-01-03</t>
  </si>
  <si>
    <t xml:space="preserve">Projektai papildomai iš SB </t>
  </si>
  <si>
    <t xml:space="preserve">Liftų įrengimas </t>
  </si>
  <si>
    <t>Visagino savivaldybės viešųjų pastatų energijos efektyvumo didinimas (IV etapas)</t>
  </si>
  <si>
    <t>01 tikslas. Gerinti Visagino savivaldybės gyventojų sveikatos priežiūros kokybę, sveikatos priežiūros paslaugų prieinamumą</t>
  </si>
  <si>
    <t>P-08-01-01-01</t>
  </si>
  <si>
    <t>Antrinių žaliavų surinkimas</t>
  </si>
  <si>
    <t>P-08-01-01-02</t>
  </si>
  <si>
    <t>kiekis t</t>
  </si>
  <si>
    <t xml:space="preserve">01.01. Uždavinys.  Sudaryti sąlygas ugdyti vaikus ikimokyklinėse, bendrojo lavinimo ir neformalaus švietimo įstaigose pagal patvirtintas ugdymo </t>
  </si>
  <si>
    <t>Visagino miesto apšvietimo tinkluose suvartojamos elektros energijos kiekis</t>
  </si>
  <si>
    <t>P-06-02-01-04</t>
  </si>
  <si>
    <t>Įsigytų socialinių būstų skaičius</t>
  </si>
  <si>
    <t>P-01-02-04-02</t>
  </si>
  <si>
    <t>R-09-02-02</t>
  </si>
  <si>
    <t>Klientų, besinaudojančių mokomomis Visagino rekreacijos paslaugų centro paslaugomis, skaičius</t>
  </si>
  <si>
    <t>7 000</t>
  </si>
  <si>
    <t>Inžinerinių paviršinių nuotekų surinkimo ir šalinimo tinklų rekonstravimas Visagino g. atkarpoje nuo Parko iki Vilties g.</t>
  </si>
  <si>
    <t>ne daugiau 600 tonų (ne daugiau 26 kg vienam gyventojui)</t>
  </si>
  <si>
    <t>R-06-01-05</t>
  </si>
  <si>
    <t>R-06-01-06</t>
  </si>
  <si>
    <t>R-10-01-02</t>
  </si>
  <si>
    <t>R-10-02-04</t>
  </si>
  <si>
    <t>Panaudotos rezervo lėšos</t>
  </si>
  <si>
    <t>P-01-01-04-01</t>
  </si>
  <si>
    <t>01.05. Uždavinys. Vykdyti korupcijos prevencijos darbus</t>
  </si>
  <si>
    <t>Visagino miesto pravažiavimų paprastojo remonto darbai (KD)</t>
  </si>
  <si>
    <t>P-10-01-01-06</t>
  </si>
  <si>
    <t>Renovuotų/įrengtų dviračių takų ilgis</t>
  </si>
  <si>
    <t>Suaugusiųjų, besimokančių pagal neformaliojo švietimo programas, skaičius</t>
  </si>
  <si>
    <t>Vadovėliams ir mokymo priemonėms įsigyti panaudotų MK lėšų dalis nuo apskaičiuotų pagal MK metodiką</t>
  </si>
  <si>
    <t>Pedagogų kvalifikacijai tobulinti panaudotų MK lėšų dalis nuo apskaičiuotų pagal MK metodiką</t>
  </si>
  <si>
    <t>Kvalifikacijos tobulinimo VŠPT renginiuose dalyvavusių Visagino pedagogų skaičius</t>
  </si>
  <si>
    <t>VŠPT specialistų suteiktų konsultacijų skaičius per metus</t>
  </si>
  <si>
    <t> 780</t>
  </si>
  <si>
    <t>190 </t>
  </si>
  <si>
    <t>890 </t>
  </si>
  <si>
    <t> 210</t>
  </si>
  <si>
    <t> 2300</t>
  </si>
  <si>
    <t> 90</t>
  </si>
  <si>
    <t>30 </t>
  </si>
  <si>
    <t>100 </t>
  </si>
  <si>
    <t>110 </t>
  </si>
  <si>
    <t> 30</t>
  </si>
  <si>
    <t> 50</t>
  </si>
  <si>
    <t> 100</t>
  </si>
  <si>
    <t> 1500</t>
  </si>
  <si>
    <t>Mokinių, dalyvavusių šalies ir savivaldybės etapuose patvirtintų olimpiadų, konkursų, varžybų skaičius ir nugalėtojų santykis</t>
  </si>
  <si>
    <t>Atestuotų mokyklų vadovų dalis. Iš jų:</t>
  </si>
  <si>
    <t>- suteikta trečioji vadybinė kategorija</t>
  </si>
  <si>
    <t>- suteikta antroji vadybinė kategorija</t>
  </si>
  <si>
    <t>- suteikta pirmoji vadybinė kategorija</t>
  </si>
  <si>
    <t>Mokyklose dirbančių atestuotų mokytojų ir pagalbos mokiniui specialistų dalis. Iš jų:</t>
  </si>
  <si>
    <t>- suteikta mokytojo kvalifikacinė kategorija</t>
  </si>
  <si>
    <t>- suteikta vyresniojo mokytojo kvalifikacinė kategorija</t>
  </si>
  <si>
    <t>- suteikta metodininko kvalifikacinė kategorija</t>
  </si>
  <si>
    <t>Pagal Mokytojų ir pagalbos mokiniui specialistų (išskyrus psichologus) atestacijos nuostatų  IX skyrių įvykdytų peratestavimų skaičius</t>
  </si>
  <si>
    <t>Mokyklų įgyvendinamų projektų, finansuojamų iš nacionalinių arba tarptautinių fondų, skaičius</t>
  </si>
  <si>
    <t>1200 </t>
  </si>
  <si>
    <t>10 </t>
  </si>
  <si>
    <t> 9</t>
  </si>
  <si>
    <t>99 </t>
  </si>
  <si>
    <t>97 </t>
  </si>
  <si>
    <t> 51</t>
  </si>
  <si>
    <t> 159</t>
  </si>
  <si>
    <t> 5</t>
  </si>
  <si>
    <t>suteikta eksperto kvalifikacinė klasė</t>
  </si>
  <si>
    <t xml:space="preserve">Mokinių, dalyvavusių socializacijos projektuose, dalis nuo bendro mokinių skaičiaus                  </t>
  </si>
  <si>
    <t>Nacionalinių ir ES fondų lėšomis finansuotų ir kultūros įstaigų įgyvendintų projektų skaičius</t>
  </si>
  <si>
    <t>Kultūros įstaigų darbuotojų, kėlusių kvalifikaciją, dalis</t>
  </si>
  <si>
    <t>R-04-01-04</t>
  </si>
  <si>
    <t>VKC gautos lėšos už parduotus bilietus į renginius</t>
  </si>
  <si>
    <t>02.03. Uždavinys. Atnaujinti (rekonstruoti) Visagino viešuosius, ūkinius pastatus</t>
  </si>
  <si>
    <t>planas</t>
  </si>
  <si>
    <t>Mokymuose (seminaruose), kt. priemonėse dalyvavusių tarybos narių skaičius</t>
  </si>
  <si>
    <t>P-05-02-01-01</t>
  </si>
  <si>
    <t xml:space="preserve">Vaikų, gaunančių vienkartines ir pastovias išmokas, skaičius </t>
  </si>
  <si>
    <t>Neįgaliesiems pritaikytų būstų procentas nuo esamo poreikio (paraiškų)</t>
  </si>
  <si>
    <t>P-06-01-03-04</t>
  </si>
  <si>
    <t>Išmokų gavėjų skaičius</t>
  </si>
  <si>
    <t>Organizacijų, kurių veikloje dalyvaujama, skaičius</t>
  </si>
  <si>
    <t>R-09-01-02</t>
  </si>
  <si>
    <t>Aptarnautų gyvenamosios vietos deklaravimo klausimais asmenų skaičius</t>
  </si>
  <si>
    <t>Užregistruotų skundų lygių galimybių pažeidimo srityje skaičius</t>
  </si>
  <si>
    <t>Įdiegtų naujų informacinių technologijų sistemų skaičius</t>
  </si>
  <si>
    <t>Savivaldybės veiklos viešinimo veiklų (vietinės televizijos laidų, informacinių leidinių) skaičius:  * tiesioginių televizijų skaičius</t>
  </si>
  <si>
    <t>R-02-01-02</t>
  </si>
  <si>
    <t>Mokinių, kuriems padengtos kelionės išlaidos (bilietų) į (iš) mokyklas(os), skaičius</t>
  </si>
  <si>
    <t>Pateiktų paraiškų susisiekimo infrastruktūros rekonstrukcijos finansavimui gauti</t>
  </si>
  <si>
    <t>Įgyvendintų socialinių programų skaičius</t>
  </si>
  <si>
    <t>P-06-01-03-01</t>
  </si>
  <si>
    <t>Remiamų studentų skaičius</t>
  </si>
  <si>
    <t>P-01-02-04-03</t>
  </si>
  <si>
    <t>P-10-02-05-01</t>
  </si>
  <si>
    <t>ne daugiau 100 tonų (ne daugiau 3,5 kg vienam gyventojui)</t>
  </si>
  <si>
    <t>Gyventojų, dalyvaujančių sporto ir sveikatingumo renginiuose, dalis nuo savivavaldybės gyventijų</t>
  </si>
  <si>
    <t>Savivaldybės sporto varžybų ir sveikatingumo renginių dalyvių skaičius</t>
  </si>
  <si>
    <t>Miško teritorijų pavertimas kitomis naudmenomis (detaliųjų planų skaičius)</t>
  </si>
  <si>
    <t>P-09-02-02-04</t>
  </si>
  <si>
    <t>01 tikslas. Įgyvendinti bendruomenės iniciatyvas, užtikrinti gyvenamosios vietovės bendruomenės išrinktų atstovavų - seniūnaičių efektyvų darbą</t>
  </si>
  <si>
    <t>Gavusių paramą ūkio subjektų dalis nuo visų besikreipiančių paramos dėl daugiabučių namų savininkų (bedrijų) rėmimo, procentas</t>
  </si>
  <si>
    <t>Daugiabučių namų savininkų (bendrijų) rėmimui skirtų lėšų panaudojimas</t>
  </si>
  <si>
    <t>100,00 Lt/29,00 EUR</t>
  </si>
  <si>
    <t>egz.</t>
  </si>
  <si>
    <t>tūkst. Eur</t>
  </si>
  <si>
    <t>12</t>
  </si>
  <si>
    <t>Įvykdytų (įgyvendinamų) administracinės naštos mažinimo plano priemonių santykis nuo visų planuotų vykdyti</t>
  </si>
  <si>
    <t>02.03. Uždavinys. Organizuoti savivaldybės veiklą vadovaujantis šiuolaikiniais vadybos metodais</t>
  </si>
  <si>
    <t>P-01-02-03-01</t>
  </si>
  <si>
    <t>Kelių eismo įvykių skaičiaus mažėjimas, palyginus su ankstesniais metais</t>
  </si>
  <si>
    <t>P-06-01-01-01</t>
  </si>
  <si>
    <t>Pagerėjęs Visagino savivaldybės indeksas</t>
  </si>
  <si>
    <t>E-01-02</t>
  </si>
  <si>
    <t>taip</t>
  </si>
  <si>
    <t>E-02-09</t>
  </si>
  <si>
    <t>VKC ir VVB organizuotų mėgėjų meno ir pramoginių renginių skaičius</t>
  </si>
  <si>
    <t>VKC ir VVB organizuotų edukacinių renginių skaičius</t>
  </si>
  <si>
    <t>VISAGINO SAVIVALDYBĖS 2017-2019 M. STRATEGINIO VEIKLOS PLANO VERTINIMO KRITERIJŲ SUVESTINĖ</t>
  </si>
  <si>
    <t>Parengtų (pakoreguotų) teritorijos planavimo dokumentų skaičius</t>
  </si>
  <si>
    <t>P-09-02-02-02</t>
  </si>
  <si>
    <t>ne daugiau 13 %</t>
  </si>
  <si>
    <t>ne daugiau 12 %</t>
  </si>
  <si>
    <t xml:space="preserve">Suteiktų konsultacijų (savivaldybės administracijos, VšĮ IAE regiono verslo inkubatorius) valandų skaičius </t>
  </si>
  <si>
    <t>R-09-01-03</t>
  </si>
  <si>
    <t>P-05-01-01-01</t>
  </si>
  <si>
    <t>Organizuota mokymų jaunimo organizacijų ir mokinių tarybų nariams ir dalyvauta juose, skaičius</t>
  </si>
  <si>
    <t>R-05-02-01</t>
  </si>
  <si>
    <t>R-05-02-02</t>
  </si>
  <si>
    <t xml:space="preserve">2019 m. </t>
  </si>
  <si>
    <t xml:space="preserve">2020 m. </t>
  </si>
  <si>
    <t>Pateiktų audito išvadų ir ataskaitų skaičius</t>
  </si>
  <si>
    <t>Visagino savivaldybės užimtumo didinimo programos administravimo lėšų panaudojimas</t>
  </si>
  <si>
    <t>Asmenų, dalyvavusių užimtumo didinimo programoje, skaičius</t>
  </si>
  <si>
    <t>Viešojo aukciono būdu parduotų objektų skaičius</t>
  </si>
  <si>
    <t>Panaudotos administracijos direktoriaus rezervo lėšos esant poreikiui</t>
  </si>
  <si>
    <t>Įvykdytų ir visų planuotų vykdyti programos priemonių santykis</t>
  </si>
  <si>
    <t>Mokymuose korupcijos prevencijos srityje dalyvavusių asmenų skaičius</t>
  </si>
  <si>
    <t>Pasirašytų tarptautinio bendradarbaivimo sutarčių skaičius</t>
  </si>
  <si>
    <t>R-01-02-03</t>
  </si>
  <si>
    <t>Darbuotojų, kėlusių savo kvalifikaciją, skaičius</t>
  </si>
  <si>
    <t>02.02. Uždavinys. Gerinti visuomenei teikiamų paslaugų kokybę, didinant jų atitiktį visuomenės poreikiams</t>
  </si>
  <si>
    <t xml:space="preserve">Įvykdytų (įgyvendinamų) ir planuotų vykdyti administracinės naštos mažinimo plano priemonių santykis </t>
  </si>
  <si>
    <t>Savivaldybės veiklos viešinimo veiklų (vietinės televizijos laidų, informacinių leidinių) skaičius:</t>
  </si>
  <si>
    <t>* tiesioginių televizijos laidų skaičius</t>
  </si>
  <si>
    <t>* interneto svetainių, kuriose skelbiama informacija apie savivaldybės veiklą, skaičius</t>
  </si>
  <si>
    <t>* leidinio „V každyj dom“ numerių skaičius (per metus)</t>
  </si>
  <si>
    <t>Gyventojų, dalyvaujančių sporto ir sveikatingumo renginiuose, dalis nuo savivavaldybės gyventojų skaičiaus</t>
  </si>
  <si>
    <t>mažiau nei 1230</t>
  </si>
  <si>
    <t>Mokinių, sėkmingai išlaikiusių mokyklinius ir valstybinius brandos egzaminus, dalis nuo bendro laikiusiųjų mokyklinius ir valstybinius brandos egzaminus mokinių skaičiaus</t>
  </si>
  <si>
    <t>- suteikta eksperto kvalifikacinė klasė</t>
  </si>
  <si>
    <t>Mokinių, dalyvavusių socializacijos projektuose, dalis nuo bendro mokinių skaičiaus</t>
  </si>
  <si>
    <t>Įgyvendintų socializacijos projektų skaičius</t>
  </si>
  <si>
    <t>Savivaldybėje organizuotų sporto renginių skaičius</t>
  </si>
  <si>
    <t>Bendrakomandinė prizinė vieta tarp savivaldybių</t>
  </si>
  <si>
    <t>Organizuotų sporto renginių neįgaliesiems skaičius</t>
  </si>
  <si>
    <t>Dalyvavusių sporto renginiuose neįgaliems skaičius</t>
  </si>
  <si>
    <t>Klientų, besinaudojančių mokamomis Visagino rekreacijos paslaugų centro paslaugomis, skaičius</t>
  </si>
  <si>
    <t>Įstaigose organizuotų kultūros renginių skaičius</t>
  </si>
  <si>
    <t>Registruotų vartotojų skaičius (VVB)</t>
  </si>
  <si>
    <t>Mėgėjų meno kolektyvų, studijų dalyvių skaičius (VKC)</t>
  </si>
  <si>
    <t>02 tikslas. Įgyvendinti valstybinę kultūros politiką per kultūrinius renginius, valstybei, tautai, savivaldybei reikšmingų sukakčių ir datų minėjimus, įtraukiant į jos vyksmą kuo platesnę bendruomenės dalį</t>
  </si>
  <si>
    <t>VKC ir VVB organizuotų profesionalaus meno parodų skačius</t>
  </si>
  <si>
    <t>01 tikslas. Įgyvendinti bendruomenės iniciatyvas, užtikrinti gyvenamosios vietovės bendruomenės išrinktų atstovų – seniūnaičių efektyvų darbą</t>
  </si>
  <si>
    <t>Organizuotų mokymų jaunimo organizacijų ir mokinių tarybų nariams ir dalyvių skaičius</t>
  </si>
  <si>
    <t>Mokymuose (seminaruose), kt. priemonėse dalyvavusių jaunimo tarybos narių skaičius</t>
  </si>
  <si>
    <t>Gavusių paramą ūkio subjektų dalis nuo visų besikreipiančių paramos dėl daugiabučių namų savininkų (bendrijų) rėmimo</t>
  </si>
  <si>
    <t>Įsteigtų naujų bendrijų skaičius</t>
  </si>
  <si>
    <t>Organizuota renginių gyventojų švietimo priešgaisrinės saugos klausimais</t>
  </si>
  <si>
    <t>P-05-03-01-03</t>
  </si>
  <si>
    <t>03.02. Uždavinys. Remti daugiabučių namų savininkus (bendrijas)</t>
  </si>
  <si>
    <t>Įgyvendintų energiją taupančių priemonių, namų techninių defektų, kurie kelia grėsmę namo ar atskirų jo konstrukcijų stabilumui ir (ar) žmonių saugumui, pašalinimo (remonto) darbų, skaičius</t>
  </si>
  <si>
    <t>Rizikos šeimų vaikų, gaunančių socialines paslaugas, skaičius</t>
  </si>
  <si>
    <t>Vaikų, gaunančių vienkartines ir pastovias išmokas, skaičius</t>
  </si>
  <si>
    <t>Asmenų, gavusių socialines pašalpas, skaičius</t>
  </si>
  <si>
    <t>Neįgaliesiems pritaikytų būstų dalis nuo esamo poreikio (paraiškų)</t>
  </si>
  <si>
    <t>Globojančių vaikus šeimų, gavusių paramą, skaičius</t>
  </si>
  <si>
    <t>Socialinių būstų, kuriuose atliktas remontas, skaičius</t>
  </si>
  <si>
    <t>Bendrabučio tipo pastato, esančios Kosmoso g. 28, Visagine, patalpos pritaikytos socialinam būstui įrengti (naujai įrengtų socialinių būstų skaičius)</t>
  </si>
  <si>
    <t>Įkurtų Savarankiško gyvenimo namų Visagine skaičius</t>
  </si>
  <si>
    <t>Vaiko teisių pažeidimų prevencijos įgyvendinimo priemonių skaičius</t>
  </si>
  <si>
    <t>Įsteigtas Visagino savivaldybės visuomenės sveikatos biuras</t>
  </si>
  <si>
    <t>Organizuotų įvairių visuomenės sveikatingumo stiprinimo skatinimo renginių skaičius</t>
  </si>
  <si>
    <t>Suteiktų konsultacijų skaičius (teikia visuomenės sveikatos biuras)</t>
  </si>
  <si>
    <t>Mokinių iki 18 metų, pateikusių profilaktinio sveikatos patikrinimo pažymą, dalis</t>
  </si>
  <si>
    <t>Įgyvendinta projektų vaikų sveikos gyvensenos skatinimo srityje</t>
  </si>
  <si>
    <t>P-07-01-02-06</t>
  </si>
  <si>
    <t>Asmenų, dalyvaujančių darbo saugos mokymose, skaičius</t>
  </si>
  <si>
    <t>Organizuotas privalamasis darbuotojų sveikatos tikrinimas (Visagino savivaldybės administracijoje), darbuotojų skaičius</t>
  </si>
  <si>
    <t>Darbo vietų, kurioms atliktas rizikos vertinimas, skaičius</t>
  </si>
  <si>
    <t>ne daugiau kaip 550 tonų (ne daugiau kaip 28 kg vienam gyventojui)</t>
  </si>
  <si>
    <t>Kelių eismo įvykių skaičiaus mažėjimas, palyginti su ankstesniais metais</t>
  </si>
  <si>
    <t>Įgyvendintų/įgyvendinamų investicinių projektų, finansuojamų iš ES ir kitų fondų paramos, skaičius</t>
  </si>
  <si>
    <t>Išduotų leidimų kirsti, pertvarkyti ar genėti skaičius</t>
  </si>
  <si>
    <t>Panaudotos lėšos už paviršinių nuotekų nuotakyno sistemos tvarkymą</t>
  </si>
  <si>
    <t>Verslumo lygis (veikiančių SVV įmonių skaičius, tenkantis 1000 gyventojų)</t>
  </si>
  <si>
    <t xml:space="preserve">Gavusių paramą ūkio subjektų dalis nuo visų besikreipiančių paramos iš SVV plėtros skatinimo priemonės </t>
  </si>
  <si>
    <t>Priimtų naujai inkubuojamų įmonių skaičius (VšĮ Ignalinos atominės elektrinės regiono verslo ir turizmo informacijos centras)</t>
  </si>
  <si>
    <t>01.01. Uždavinys. Sudaryti kuo palankesnes sąlygas pradėti ir plėtoti verslą, skatinti jaunimo verslumą bei didinti gyventojų užimtumą</t>
  </si>
  <si>
    <t>Suteiktų konsultacijų (VšĮ Ignalinos atominės elektrinės regiono verslo ir turizmo informacijos centras) valandų skaičius</t>
  </si>
  <si>
    <t>Organizuotų renginių jaunimo verslumui skatinti skaičius</t>
  </si>
  <si>
    <t>Įgyvendintų gyventojų užimtumo programų skaičius</t>
  </si>
  <si>
    <t>Materialinės investicijos, tenkančios vienam gyventojui</t>
  </si>
  <si>
    <t>Materialinės investicijos to meto kainomis, tenkančios Visagino savivaldybei</t>
  </si>
  <si>
    <t>Parengtų investicinių projektų ir kitų būtinų dokumentų projektų finansavimui gauti skaičius</t>
  </si>
  <si>
    <t>02.02. Uždavinys. Kurti aplinką, kuri sąlygotų investicijų pritraukimą</t>
  </si>
  <si>
    <t>Parengtų žemės sklypų planų ir/ar kadastrinių matavimų skaičius</t>
  </si>
  <si>
    <t>Investuotojų poreikiams pritaikytų programų santykis proc. nuo visų vykdomų programų (Visagino technologijos ir verslo profesinio mokymo centras)</t>
  </si>
  <si>
    <t>02.03. Uždavinys. Sudaryti sąlygas sukurti darbo vietas aukštos pridėtinės vertės (inovatyviai) pramonei ir verslui vystyti Visagine, plėtojant jį kaip šalies Energetikos kompetencijų centrą</t>
  </si>
  <si>
    <t>Dalyvauta turizmui vystyti skirtuose renginiuose, skaičius</t>
  </si>
  <si>
    <t>Pateiktų paraiškų susisiekimo infrastruktūros rekonstrukcijos finansavimui gauti skaičius</t>
  </si>
  <si>
    <t>Vietinio reguliaraus susisiekimo maršrutuose transporto lengvatomis pasinaudojusių keleivių skaičius</t>
  </si>
  <si>
    <t>Mokinių, kuriems padengtos kelionės (bilietų) išlaidos į (iš) mokyklas(os), skaičius</t>
  </si>
  <si>
    <t>Visagino miesto pravažiuojamųjų kelių paprastojo remonto darbai (KD)</t>
  </si>
  <si>
    <t>Rekonstruotos paviršinių (lietaus) nuotekų nuotakyno dalies (kolektoriaus) ilgis (724 m), Visagino g. atkarpos rekonstrukcija</t>
  </si>
  <si>
    <t>Įrengtų elektromobilių greitojo įkrovimo prieigų skaičius</t>
  </si>
  <si>
    <t>Visagino miesto centralizuoto šildymo sistema pertvarkyta į uždarąją</t>
  </si>
  <si>
    <t>Panaudotos Valstybės investicijų programos vykdomų projektų lėšos (10 programoje)</t>
  </si>
  <si>
    <t>Įgyvendintų darnaus judumo Visagino mieste plano priemonių skaičius</t>
  </si>
  <si>
    <t>Vykdomų Valstybės investicijų programos projektų skaičius (10 programoje)</t>
  </si>
  <si>
    <t>02.04. Uždavinys. Renovuoti ir įrengti dviračių ir pėsčiųjų takus, automobilių stovėjimo, sporto ir laisvalaikio aikšteles</t>
  </si>
  <si>
    <t>02.06. Uždavinys. Vykdyti Visagino miesto energinio efektyvumo didinimo daugiabučiuose namuose programą „Visagino enervizija“</t>
  </si>
  <si>
    <t>Pėsčiųjų perėjų, kuriose įrengtas kryptinis apšvietimas, skaičius</t>
  </si>
  <si>
    <t>Naujų objektų, sukurtų projektų įgyvendinimo metu, prijungtų prie AB ESO elektros skirstomųjų tinklų, skaičius</t>
  </si>
  <si>
    <t>P-10-03-01-05</t>
  </si>
  <si>
    <t>01.01. Uždavinys.  Sudaryti sąlygas ugdyti vaikus ikimokyklinėse, bendrojo lavinimo ir neformalaus švietimo įstaigose pagal patvirtintas ugdymo programas, teikti pedagoginę, psichologinę, metodinę, aprūpinimo transportu ir kitą pagalbą mokiniams, mokytojams ir mokykloms</t>
  </si>
  <si>
    <t>VISAGINO SAVIVALDYBĖS 2019-2021 M. STRATEGINIO VEIKLOS PLANO VERTINIMO KRITERIJŲ SUVESTINĖ</t>
  </si>
  <si>
    <t xml:space="preserve">2021 m. </t>
  </si>
  <si>
    <t>SSPP tikslai ir uždaviniai</t>
  </si>
  <si>
    <t>Stebėsenos rodiklis (matavimo vnt.)</t>
  </si>
  <si>
    <t>Siektinos stebėsenos rodiklio reikšmės</t>
  </si>
  <si>
    <t>Eil. Nr.</t>
  </si>
  <si>
    <t>Programos kodas ir pavadinimas</t>
  </si>
  <si>
    <t>1. Savivaldybės biudžetas (įskaitant skolintas lėšas)</t>
  </si>
  <si>
    <t>Iš jo:</t>
  </si>
  <si>
    <t>1.2. Lietuvos Respublikos valstybės biudžeto dotacijos</t>
  </si>
  <si>
    <t>1.3. Pajamų įmokos ir kitos pajamos</t>
  </si>
  <si>
    <t>1.5. Skolintos lėšos</t>
  </si>
  <si>
    <t>1.6. Ankstesnių metų likučiai</t>
  </si>
  <si>
    <t>2. Kiti šaltiniai (Europos Sąjungos finansinė parama projektams įgyvendinti ir kitos teisėtai gautos lėšos, nurodant atskirus šaltinius)</t>
  </si>
  <si>
    <t>Asignavimų ir kitų lėšų pokytis, palyginti su ankstesnių metų patvirtintų asignavimų ir kitų lėšų planu</t>
  </si>
  <si>
    <t>Rodiklio pavadinimas, matavimo vnt.</t>
  </si>
  <si>
    <t>1.</t>
  </si>
  <si>
    <t>Ugdytinių skaičius</t>
  </si>
  <si>
    <t>Priemonių įgyvendinimas pagal planuotus terminus, proc.</t>
  </si>
  <si>
    <t>2023 m. priemonės įgyvendintos 100 proc.</t>
  </si>
  <si>
    <t>Dalyvavusių ugdytinių skaičius</t>
  </si>
  <si>
    <t>Sporto šakų skaičius</t>
  </si>
  <si>
    <t>Finansuotų ir įgyvendintų programų skaičius</t>
  </si>
  <si>
    <t>Finansuotų ir įgyvendintų projektų (VB, ES fondų, programų lėšomis) skaičius</t>
  </si>
  <si>
    <t>Pritrauktų lėšų procentinis santykis su SB skiriamais asignavimais</t>
  </si>
  <si>
    <t>7 proc.</t>
  </si>
  <si>
    <t>8 proc.</t>
  </si>
  <si>
    <t>Už teikiamas paslaugas gautų lėšų procentinis santykis su SB skiriamais asignavimais</t>
  </si>
  <si>
    <t>5 proc.</t>
  </si>
  <si>
    <t>Pradėtų teikti naujų mokamų paslaugų skaičius</t>
  </si>
  <si>
    <t>Sukurtos svetainės struktūra ir turinys atitinka reikalavimus proc.</t>
  </si>
  <si>
    <t>90 proc.</t>
  </si>
  <si>
    <t>100 proc.</t>
  </si>
  <si>
    <t>Parengtų ir paskelbtų informacinių pranešimų, straipsnių interneto svetainėje skaičius</t>
  </si>
  <si>
    <t>Renginių skaičius</t>
  </si>
  <si>
    <t>Sportininkų skaičius</t>
  </si>
  <si>
    <t>Įgyvendintų iniciatyvų skaičius</t>
  </si>
  <si>
    <t xml:space="preserve">5 proc. </t>
  </si>
  <si>
    <t xml:space="preserve">15 proc. </t>
  </si>
  <si>
    <t xml:space="preserve">70 proc. </t>
  </si>
  <si>
    <t xml:space="preserve">100 proc. </t>
  </si>
  <si>
    <t>Komandų skaičius</t>
  </si>
  <si>
    <t>Sportininkų, dalyvavusių varžybose, skaičius</t>
  </si>
  <si>
    <t>&gt;50</t>
  </si>
  <si>
    <t>Pateiktų projektų (VB, ES fondų, programų lėšomis) skaičius</t>
  </si>
  <si>
    <t xml:space="preserve">Veiklose dalyvavusių oficialiai JRD registruotų savanorių skaičius, vnt. </t>
  </si>
  <si>
    <t>3 proc.</t>
  </si>
  <si>
    <t>0,5 proc.</t>
  </si>
  <si>
    <t>Organizuotų renginių skaičius</t>
  </si>
  <si>
    <t>VšĮ Visagino ekonomikos plėtros agentūra</t>
  </si>
  <si>
    <t>1.1.</t>
  </si>
  <si>
    <t>1.2.</t>
  </si>
  <si>
    <t>Naujų gydytojų pritraukimas ir įdarbinimas ne mažiau nei 1 gydytoją per metus</t>
  </si>
  <si>
    <t>2024 metai</t>
  </si>
  <si>
    <t>2025 metai</t>
  </si>
  <si>
    <t>Šilumos tiekimo tinklų rekonstravimas, tinklų ilgis km</t>
  </si>
  <si>
    <t>Biokuro vandens šildymo katilo kuro padavimo transporterio remontas, vnt.</t>
  </si>
  <si>
    <t>Geriamojo vandens tiekimo tinklų rekonstravimas, tinklų ilgis km</t>
  </si>
  <si>
    <t>Įrangos ir įrankių įsigijimas Vandenvietės ir valymo įrangos baro veiklai užtikrinti, kompl.</t>
  </si>
  <si>
    <t>Nuotekų surinkimo tinklų rekonstravimas, tinklų ilgis km</t>
  </si>
  <si>
    <t>Nuotekų ir paviršinio vandens tyrimų laboratorijos akreditavimas, vnt.</t>
  </si>
  <si>
    <t>Apskaitos prietaisų su nuotoliniu duomenų nuskaitymu sistemų įrengimas, daugiabučių namų skaičius (vnt.)</t>
  </si>
  <si>
    <t>IP telefonijos įdiegimas, vnt.</t>
  </si>
  <si>
    <t>Dalyvavusių mokymuose darbuotojų skaičius, asm.</t>
  </si>
  <si>
    <t>2.</t>
  </si>
  <si>
    <t>3.</t>
  </si>
  <si>
    <t>5.</t>
  </si>
  <si>
    <t>6.</t>
  </si>
  <si>
    <t>7.</t>
  </si>
  <si>
    <t>8.</t>
  </si>
  <si>
    <t xml:space="preserve">
Sėkmingai plėtoti ir įgyvendinti savivaldos teisę, užtikrinti subalansuotą plėtrą bei kokybiškai vykdyti viešojo administravimo ir viešųjų paslaugų teikimo funkcijas, tenkinant Visagino savivaldybės bendruomenės viešuosius poreikius ir interesus</t>
  </si>
  <si>
    <t>2026 metai</t>
  </si>
  <si>
    <t>E-1.1-1 Dirbančiųjų skaičius (tūkst. asm.)</t>
  </si>
  <si>
    <t>Siekiama stebėsenos rodiklio reikšmė (2030)</t>
  </si>
  <si>
    <t>Faktinė stebėsenos rodiklio reikšmė (2023)</t>
  </si>
  <si>
    <t>Materialinės investicijos, tenkančios 1-am gyventojui (Eur)</t>
  </si>
  <si>
    <t>Pritraukta naujų tiesioginių užsienio investicijų, tenkančių 1-am gyventojui (Eur)</t>
  </si>
  <si>
    <t>1116 Eur (2020)</t>
  </si>
  <si>
    <t>571 Eur  (2020)</t>
  </si>
  <si>
    <t>Ne mažiau kaip 1200 Eur (2030 )</t>
  </si>
  <si>
    <t>800 Eur (2030 m)</t>
  </si>
  <si>
    <t>Verslumo lygis (veikiančių SVV įmonių skaičius, tenkantis 1000 gyv., koef.)</t>
  </si>
  <si>
    <t>Gyventojų aktyvumas, vykdant individualią veiklą (gyventojų, besiverčiančių veikla pagal individualios veiklos pažymą ir verslo liudijimus, skaičius, tenkantis 1000-iui gyv., koef.)</t>
  </si>
  <si>
    <t>Sukurti ir įgyvendinti verslumo skatinimo programą</t>
  </si>
  <si>
    <t>Bendradarbystės centro „Spiečius“ narių skaičius</t>
  </si>
  <si>
    <t>Ne mažiau kaip 20 (2030)</t>
  </si>
  <si>
    <t>1 (2024)</t>
  </si>
  <si>
    <t>100 (2030)</t>
  </si>
  <si>
    <t xml:space="preserve">15,5 (2022) </t>
  </si>
  <si>
    <t>1,52 (2022)</t>
  </si>
  <si>
    <t>0 (2022)</t>
  </si>
  <si>
    <t>15 (2022)</t>
  </si>
  <si>
    <t>Strateginėse verslo kryptyse veikiančių verslo subjektų skaičius</t>
  </si>
  <si>
    <t>1.1.-1</t>
  </si>
  <si>
    <t>8 (2030)</t>
  </si>
  <si>
    <t xml:space="preserve">0 (2022) </t>
  </si>
  <si>
    <t>5 (2030)</t>
  </si>
  <si>
    <t>1.1.-3</t>
  </si>
  <si>
    <t xml:space="preserve">Sukurti tinkamas sąlygas strateginėms verslo kryptims plėtotis Visagino savivaldybėje </t>
  </si>
  <si>
    <t>2 (2022)</t>
  </si>
  <si>
    <t>4 (2030)</t>
  </si>
  <si>
    <t>Nakvynių skaičius apgyvendinimo įstaigose, vnt.</t>
  </si>
  <si>
    <t>506 (2022)</t>
  </si>
  <si>
    <t>700 (2030)</t>
  </si>
  <si>
    <t>1.2.-1</t>
  </si>
  <si>
    <t>Turistų, apsilankiusių VTPC, dalis sezono metu (gegužės–rugpjūčio mėn.), palyginti su bendruoju metiniu turistų skaičiumi (proc.)</t>
  </si>
  <si>
    <t>72 (2022)</t>
  </si>
  <si>
    <t>50 (2030)</t>
  </si>
  <si>
    <t>10 (2030)</t>
  </si>
  <si>
    <t>3 (2030)</t>
  </si>
  <si>
    <t>Suformuotų turistų traukos objektų skaičius (vnt.)</t>
  </si>
  <si>
    <t>1.2.-3</t>
  </si>
  <si>
    <t>Asmenų, dalyvavusių perduodant Visagino daugiataučio kultūros paveldo ir tradicijų per turizmo ir edukacines veiklas, skaičius</t>
  </si>
  <si>
    <t>Visagino savivaldybės bendrojo ugdymo mokyklų tinklo pertvarkos 2022–2026 metų bendrojo plano kokybinių pokyčių / priemonių  įgyvendinimas, proc.</t>
  </si>
  <si>
    <t>98 (2026)</t>
  </si>
  <si>
    <t>2.1.-1</t>
  </si>
  <si>
    <t>Padidinti ugdymo paslaugų prieinamumą ir įtrauktį kuriant naujas ikimokyklinio ugdymo vietas ir efektyviai veikiančių mokyklų infrastruktūrą pritaikant vaikams su negalia bei bendriesiems ugdymo poreikiams gerinti</t>
  </si>
  <si>
    <t>Ikimokyklinio ugdymo įstaigų talpumas (vietų skaičius), vnt.</t>
  </si>
  <si>
    <t>895 (2022)</t>
  </si>
  <si>
    <t>983 (2027)</t>
  </si>
  <si>
    <t>Mokyklų, kuriose buvo įdiegtos universalaus dizaino ir kitos inžinerinės priemonės, aplinką pritaikant asmenims, turintiems negalią, dalis nuo visų mokyklų</t>
  </si>
  <si>
    <t>40 (2023)</t>
  </si>
  <si>
    <t>2.1.-2</t>
  </si>
  <si>
    <t>Plėtoti įvairialypį švietimą vykdant visos dienos mokyklų veiklą</t>
  </si>
  <si>
    <t>Neformaliojo vaikų švietimo galimybėmis pasinaudojusių mokinių dalis (išskyrus ikimokykliniame ir priešmokykliniame ugdyme dalyvaujančius vaikus) (proc.)</t>
  </si>
  <si>
    <t>46,9  (2027)</t>
  </si>
  <si>
    <t>Stiprinti mokyklas įgalinant dirbti su įvairių galių ir gebėjimų mokiniais, kurie mokyklų pedagogų, mokymosi aplinkos padedami ir motyvuojami įveikia barjerus ir pasiekia maksimalų savo individualių galimybių mokymosi rezultatą</t>
  </si>
  <si>
    <t>3  (2030)</t>
  </si>
  <si>
    <t>2.1.-4</t>
  </si>
  <si>
    <t>Skatinti mokinių domėjimąsi gamtos mokslais, matematika, technologijomis ir kt. veiklomis, išbandant save įvairiose praktinėse-tiriamosiose veiklose</t>
  </si>
  <si>
    <t>Pasirašytų bendradarbiavimo sutarčių su verslo atstovais skaičius</t>
  </si>
  <si>
    <t>2.1.-5</t>
  </si>
  <si>
    <t>Skatinti kokybinę kaitą bei lyderystės raišką švietimo įstaigose išbandant / taikant inovatyvius mokymo(si) modelius, aktyviai dalyvaujant projektinėje veikloje</t>
  </si>
  <si>
    <t>1(2022)</t>
  </si>
  <si>
    <t>6 (2030)</t>
  </si>
  <si>
    <t>90 (2030)</t>
  </si>
  <si>
    <t>2.1.-6</t>
  </si>
  <si>
    <t>Siekti, kad visi turėtų lanksčių kvalifikacijos kėlimo ir persikvalifikavimo galimybių, atsižvelgiant į verslumo ir skaitmeninius įgūdžius, geriau numatyti pokyčius ir naujų įgūdžių reikalavimus, grindžiamus darbo rinkos poreikiais, sudaryti palankesnes sąlygas keisti profesinę veiklą ir skatinti profesinį judumą</t>
  </si>
  <si>
    <t>Asmenų, kurie dalyvavę mokymuose įgijo kompetenciją, dalis proc. nuo visų besimokančiųjų VTVPMC</t>
  </si>
  <si>
    <t>98 (2030)</t>
  </si>
  <si>
    <t>80 (2030)</t>
  </si>
  <si>
    <t>30 (2030)</t>
  </si>
  <si>
    <t>Sudaryti sąlygas visų amžiaus grupių ir galimybių visaginiečiams jų sveikai gyvensenai, fiziniam aktyvumui, sportavimui bei siekti, kad tai taptų savivaldybės bendruomenės gyvensenos dalimi</t>
  </si>
  <si>
    <t>Veikiančių atvirų sporto erdvių  skaičius (vnt.)</t>
  </si>
  <si>
    <t>10 (2022)</t>
  </si>
  <si>
    <t>21 (2030)</t>
  </si>
  <si>
    <t>2.2-1</t>
  </si>
  <si>
    <t>Didinti fizinio aktyvumo lygį visose savivaldybės gyventojų amžiaus grupėse, plėsti galimybes bendruomenės fiziniam aktyvumui ir sveikatinimo veikloms</t>
  </si>
  <si>
    <t>Sporto varžybose ir sveikatingumo renginiuose dalyvavusių asmenų  skaičius, vnt. per metus</t>
  </si>
  <si>
    <t>2466 (2021)</t>
  </si>
  <si>
    <t>2.2-2</t>
  </si>
  <si>
    <t>Vykdyti talentingų sportininkų atranką, sudaryti jiems tinkamas sąlygas meistriškumui didinti</t>
  </si>
  <si>
    <t>20 (2022)</t>
  </si>
  <si>
    <t>40 (2030)</t>
  </si>
  <si>
    <t>2.2-3</t>
  </si>
  <si>
    <t>Gerinti sporto ir fizinio aktyvumo specialistų kvalifikaciją ir pritraukti naujus specialistus, kurių kompetencijos reikalingos bendruomenės poreikiams tenkinti, sporto ir fizinio aktyvumo paslaugų plėtrai ir kokybės užtikrinimui</t>
  </si>
  <si>
    <t>Kvalifikaciją patobulinusių sportinio ugdymo specialistų, dirbančių Visagino savivaldybės įstaigose, skaičius (proc.)</t>
  </si>
  <si>
    <t>30 2022)</t>
  </si>
  <si>
    <t>2.2-4</t>
  </si>
  <si>
    <t>Didinti visuomenės informuotumą apie fizinio aktyvumo naudą ir vykdyti sporto informacijos sklaidą</t>
  </si>
  <si>
    <t>Informacinėmis priemonėmis pasiektų asmenų dalis proc. nuo visų gyventojų</t>
  </si>
  <si>
    <t>2.2-5</t>
  </si>
  <si>
    <t>Plėtoti ir atnaujinti sporto infrastruktūrą, aprūpinti poreikius atitinkančia įranga ir inventoriumi sudarant tinkamas sąlygas bendruomenės fiziniam aktyvumui, aukšto meistriškumo sportininkų rengimui bei varžybų nuo savivaldybės lygmens iki tarptautinių vykdymui</t>
  </si>
  <si>
    <t>Asmenų dalyvavusių aukšto lygio sporto varžybose dalis proc. nuo visų gyventojų</t>
  </si>
  <si>
    <t>Įgyvendinti valstybinę kultūros politiką ir formuoti regioninį identitetą, stiprinti pilietiškumą ir bendruomenės į(si)traukimą į kūrybines, kultūrines veiklas</t>
  </si>
  <si>
    <t>Gyventojų, bent kartą per mėnesį besilankančių viešuose kultūros renginiuose, dalis proc. nuo bendro gyventojų skaičiaus</t>
  </si>
  <si>
    <t>70 (2030)</t>
  </si>
  <si>
    <t>2.3.-1</t>
  </si>
  <si>
    <t>Formuoti Visagino, kaip daugiakultūrio miesto, atviro kultūrinėms inovacijoms ir patrauklaus profesionalaus meno sklaidai, laukiančio svečių, reputaciją</t>
  </si>
  <si>
    <t>Kultūros renginiuose apsilankiusių asmenų skaičius proc. nuo bendro gyventojų skaičiaus</t>
  </si>
  <si>
    <t>0  (2022)</t>
  </si>
  <si>
    <t>80  (2030)</t>
  </si>
  <si>
    <t>2.3.-2</t>
  </si>
  <si>
    <t>Visagino savivaldybėje sukurti palankiausiais regione sąlygas menininkų kūrybai ir kūrybiniams verslams vystytis</t>
  </si>
  <si>
    <t xml:space="preserve">Naujai susikūrusių kūrybinių verslų skaičius </t>
  </si>
  <si>
    <t>2.3.-3</t>
  </si>
  <si>
    <t>Plėtoti / tobulinti pagal kintančius bendruomenės poreikius kultūros infrastruktūrą bei užtikrinti kultūros, laisvalaikio, kūrybos erdvių prieinamumą bendruomenei ir kūrėjams</t>
  </si>
  <si>
    <t xml:space="preserve">Naujai įkurtų erdvių, kuriose skatinamos meniškos ir meninės veiklos, skaičius </t>
  </si>
  <si>
    <t>2.3.-4</t>
  </si>
  <si>
    <t>Sudaryti palaikančias ir motyvuojančias sąlygas etninės kultūros sklaidai, Dainų švenčių tradicijos tęstinumui, senųjų tradicijų, papročių populiarinimui, jų gyvybingumo puoselėjimui</t>
  </si>
  <si>
    <t>Asmenų, dalyvavusių etninės kultūros renginiuose, dalis proc. nuo visų savivaldybės gyventojų</t>
  </si>
  <si>
    <t>2.3.-5</t>
  </si>
  <si>
    <t>Stiprinti įstaigų partnerystę / tinklaveiką, plėtoti projektinę veiklą</t>
  </si>
  <si>
    <t>Asmenų, dalyvavusių kultūros ir švietimo bendradarbiavimo  veiklose, dalis proc. nuo visų savivaldybės gyventojų</t>
  </si>
  <si>
    <t>2.3.-6</t>
  </si>
  <si>
    <t>Ugdyti įvairiakalbę, kritiškai mąstančią Visagino bendruomenę, kurią jungia valstybinė kalba ir pagarba valstybei</t>
  </si>
  <si>
    <t>Gyventojų, dalyvavusių pilietinio ugdymo veiklose, dalis proc. nuo visų savivaldybės gyventojų</t>
  </si>
  <si>
    <t>Stiprinti ir puoselėti gyventojų sveikatą</t>
  </si>
  <si>
    <t>Vidutinė tikėtina gyvenimo trukmė (metais)</t>
  </si>
  <si>
    <t xml:space="preserve">76  (2020 m.)  </t>
  </si>
  <si>
    <t>78,3 (2030)</t>
  </si>
  <si>
    <t>2.4.-1</t>
  </si>
  <si>
    <t>Užtikrinti prieinamas aukštos kokybės sveikatos priežiūros paslaugas</t>
  </si>
  <si>
    <t>187,5 (2021)</t>
  </si>
  <si>
    <t>Mažėjantis</t>
  </si>
  <si>
    <t>2.4.-2</t>
  </si>
  <si>
    <t>Išplėsti su visuomenės sveikatos stiprinimu susijusias paslaugas</t>
  </si>
  <si>
    <t>Visuomenės sveikatos stiprinimo veiklose dalyvavusios tikslinės grupės dalis (proc.):</t>
  </si>
  <si>
    <t>Ikimokyklinio ir mokyklinio amžiaus vaikai (0–18 m.)</t>
  </si>
  <si>
    <t>50 (2021)</t>
  </si>
  <si>
    <t>12 (2021)</t>
  </si>
  <si>
    <t>0 (2030)</t>
  </si>
  <si>
    <t>Socialines paslaugas gavusių asmenų skaičius proc. nuo bendro gyventojų skaičiaus</t>
  </si>
  <si>
    <t>8 ( 2022)</t>
  </si>
  <si>
    <t>Ne mažiau  kaip  12 (2030)</t>
  </si>
  <si>
    <t>2.5-1</t>
  </si>
  <si>
    <t>Pagerinti  ir plėsti socialinių paslaugų kokybę ir prieinamumą bei sukurti jų plėtrai reikalingą  infrastruktūrą</t>
  </si>
  <si>
    <t>21 proc. (2021)</t>
  </si>
  <si>
    <t>Ne mažiau kaip 26 proc. (2030)</t>
  </si>
  <si>
    <t>Sudaryti galimybes jaunimui atvykti, dirbti ir gyventi Visagino savivaldybėje</t>
  </si>
  <si>
    <t xml:space="preserve">Jaunimo (14–29 metų amžiaus) dalis nuo bendro Visagino savivaldybės gyventojų skaičiaus (proc.) </t>
  </si>
  <si>
    <t xml:space="preserve">12,94 (2021)  </t>
  </si>
  <si>
    <t>13,5 (2030)</t>
  </si>
  <si>
    <t>2.6-1</t>
  </si>
  <si>
    <t>Pritaikyti viešąsias erdves jaunimo poreikiams</t>
  </si>
  <si>
    <t>Jaunimo poreikiams pritaikytų jaunimo erdvių skaičius (vnt.)</t>
  </si>
  <si>
    <t>2.6-2</t>
  </si>
  <si>
    <t>Sudaryti sąlygas jaunimo savirealizacijai</t>
  </si>
  <si>
    <t>Jaunuolių, turinčių Jaunimo savanoriškos tarnybos (JST) pažymėjimą, skaičius (per metus)</t>
  </si>
  <si>
    <t>4 (2022)</t>
  </si>
  <si>
    <t>Ne mažiau kaip 30 (2030)</t>
  </si>
  <si>
    <t>80 (2022)</t>
  </si>
  <si>
    <t xml:space="preserve">Gyventojų socialinio, pilietinio aktyvumo, dalyvavimo savanoriškoje, visuomeninėje veikloje, tarpusavio pasitikėjimo, bendruomenės socialinės atsakomybės ir įsitraukimo didinimas  </t>
  </si>
  <si>
    <t>2.7.-1</t>
  </si>
  <si>
    <t>Stiprinti nevyriausybines ir bendruomenines organizacijas, gerinti aplinką jų veiklai, remti pilietines iniciatyvas</t>
  </si>
  <si>
    <t xml:space="preserve">Veikiančių nevyriausybinių ir bendruomeninių organizacijų skaičius </t>
  </si>
  <si>
    <t>2.7.-2</t>
  </si>
  <si>
    <t>Įtraukti nevyriausybinį sektorių į viešųjų paslaugų teikimą, tinkamai pasinaudoti iš bendruomenės kylančiomis iniciatyvomis vietos plėtrai</t>
  </si>
  <si>
    <t>Savivaldybės viešųjų paslaugų, kurias teikia nevyriausybinės ir bendruomeninės organizacijos, dalis proc. nuo visų teikiamų paslaugų</t>
  </si>
  <si>
    <t>2.7.-3</t>
  </si>
  <si>
    <t>Sudaryti galimybes bendruomenei įsitraukti ir aktyviai dalyvauti sprendžiant jai aktualius klausimus</t>
  </si>
  <si>
    <t>Tobulinti viešojo valdymo sistemą, didinti jos efektyvumą ir atvirumą</t>
  </si>
  <si>
    <t>Ne mažiau kaip 55 (2030)</t>
  </si>
  <si>
    <t>2.8.-1</t>
  </si>
  <si>
    <t>Gerinti viešojo valdymo institucijų teikiamų paslaugų kokybę, didinti jų prieinamumą ir patrauklumą</t>
  </si>
  <si>
    <t>Gyventojų, per paskutinius 12 mėnesių dalyvavusių sprendžiant viešuosius vietos reikalus, dalis proc.</t>
  </si>
  <si>
    <t>30 (2022)</t>
  </si>
  <si>
    <t>Ne mažiau kaip 70 (2030)</t>
  </si>
  <si>
    <t>2.8.-2</t>
  </si>
  <si>
    <t>Kurti ir plėtoti saugią aplinką Visagino savivaldybėje</t>
  </si>
  <si>
    <t>Parengta ir įgyvendinta  Kompleksinės saugumo stiprinimo ir saugios savivaldybės plėtros programa, vnt.</t>
  </si>
  <si>
    <t xml:space="preserve">1/1 (2030) </t>
  </si>
  <si>
    <t xml:space="preserve">2.8.-3 </t>
  </si>
  <si>
    <t>Sustiprinti teigiamą Visagino savivaldybės  įvaizdį ir komunikaciją</t>
  </si>
  <si>
    <t>Savivaldybės išorinės komunikacijos lygis, auditorijos dydis (medijų paskyrų sekėjai, interneto svetainės naudotojai, naujienlaiškių prenumeratoriai ir kt.)</t>
  </si>
  <si>
    <t>„Facebook“ 3 486 tūkst. (2022)</t>
  </si>
  <si>
    <t>140 t (2022)</t>
  </si>
  <si>
    <t>3.1-1</t>
  </si>
  <si>
    <t>~8000 (2022)</t>
  </si>
  <si>
    <t>~19000 (2030)</t>
  </si>
  <si>
    <t>3.1-2</t>
  </si>
  <si>
    <t>10 (2021)</t>
  </si>
  <si>
    <t>3.1-3</t>
  </si>
  <si>
    <t>Pagerinti viešojo transporto paslaugų teikimą gyventojams</t>
  </si>
  <si>
    <t>Ne mažesnis kaip 2 proc. (2030)</t>
  </si>
  <si>
    <t>Skatinti tvarų miesto teritorijos vystymą</t>
  </si>
  <si>
    <t>Gyventojų skaičiaus metinis pokytis (pagal vidutinį metinį gyventojų skaičių) (proc.)</t>
  </si>
  <si>
    <t>19 707 (2022)</t>
  </si>
  <si>
    <t>Teigiamas, ne mažesnis kaip 1 proc. per metus</t>
  </si>
  <si>
    <t>3.2-1</t>
  </si>
  <si>
    <t>Plėsti, prižiūrėti ir modernizuoti teritorijas, įrengiant reikalingą infrastruktūrą</t>
  </si>
  <si>
    <t>Sutvarkyta / įrengta / atnaujinta teritorijų, ha</t>
  </si>
  <si>
    <t>3.2-2</t>
  </si>
  <si>
    <t xml:space="preserve">Skatinti kokybišką urbanistinį ir teritorijų planavimą  </t>
  </si>
  <si>
    <t>Pagal bendrojo plano sprendinius parengtų žemesnio lygio teritorijų planavimo dokumentų skaičius</t>
  </si>
  <si>
    <t xml:space="preserve">4 (2022) </t>
  </si>
  <si>
    <t>3.2-3</t>
  </si>
  <si>
    <t>Užtikrinti  kultūros paveldo objektų priežiūrą</t>
  </si>
  <si>
    <t xml:space="preserve">Visuomenei atvertų kultūros paveldo objektų skaičius </t>
  </si>
  <si>
    <t>Skatinti žaliąją savivaldybės plėtrą</t>
  </si>
  <si>
    <t>Teršalų, išmestų į aplinkos orą iš stacionarių taršos šaltinių,  tonos</t>
  </si>
  <si>
    <t>606,88 (2021)</t>
  </si>
  <si>
    <t>500 (2030)</t>
  </si>
  <si>
    <t>3.3.-1</t>
  </si>
  <si>
    <t>Užtikrinti tvarų kraštovaizdžio vystymą(si), išsaugant ekosistemas ir prisitaikant prie klimato kaitos</t>
  </si>
  <si>
    <t>21 (2022)</t>
  </si>
  <si>
    <t>Nemažėjantis (2030)</t>
  </si>
  <si>
    <t>3.3.-2</t>
  </si>
  <si>
    <t>Skatinti energijos taupymą, atsinaujinančių ir alternatyvių energijos išteklių naudojimą</t>
  </si>
  <si>
    <t>Atsinaujinančio kuro dalis centrinio šildymo sistemoje (proc.)</t>
  </si>
  <si>
    <t>84 (2022)</t>
  </si>
  <si>
    <t>Savivaldybės įstaigų ir įmonių, įdiegusių atsinaujinančių ir alternatyvių energijos išteklių priemones savo pastatuose, dalis (proc.)</t>
  </si>
  <si>
    <t>Atnaujinta (modernizuota) daugiabučių namų nuo bendro nerenovuotų daugiabučių namų skaičiaus dalis proc.</t>
  </si>
  <si>
    <t>3.3-3</t>
  </si>
  <si>
    <t>Modernizuoti miesto inžinerinę infrastruktūrą laikantis inovatyvumo ir ekologiškumo principų</t>
  </si>
  <si>
    <t>0,279 (2022)</t>
  </si>
  <si>
    <t>Ne mažiau kaip 2,390 (2030)</t>
  </si>
  <si>
    <t>Atnaujinti geriamojo vandens tiekimo tinklai, km</t>
  </si>
  <si>
    <t>0,978 (2022)</t>
  </si>
  <si>
    <t>Ne mažiau kaip 6,353 (2030)</t>
  </si>
  <si>
    <t>Atnaujinti nuotekų surinkimo tinklai, km</t>
  </si>
  <si>
    <t>Ne mažiau kaip 0,230 (2030)</t>
  </si>
  <si>
    <t>Ne mažiau kaip 4 (2030)</t>
  </si>
  <si>
    <t>3.3-4</t>
  </si>
  <si>
    <t>Sąvartynuose šalinamų atliekų dalis, palyginti su bendru komunalinių atliekų srautu (proc.)</t>
  </si>
  <si>
    <t>19,9  (2021)</t>
  </si>
  <si>
    <t>Perdirbta, pakartotinai ar kitaip panaudota (pvz., energijai gauti) dalis, palyginti su visomis surinktomis ir susidariusiomis atliekomis (proc.)</t>
  </si>
  <si>
    <t>62,2 (2021)</t>
  </si>
  <si>
    <t>77,0 (2030)</t>
  </si>
  <si>
    <t>3.3-5</t>
  </si>
  <si>
    <t>Stebimų aplinkos monitoringo objektų (pvz., oras, paviršinis vanduo, maudyklos, dirvožemis, triukšmas ir kt.) skaičius, vnt.</t>
  </si>
  <si>
    <t xml:space="preserve">2.1.-3 </t>
  </si>
  <si>
    <t xml:space="preserve">2.2. </t>
  </si>
  <si>
    <t xml:space="preserve">2.3. </t>
  </si>
  <si>
    <t xml:space="preserve">2.4. </t>
  </si>
  <si>
    <t>Didėjantis arba ne mažesnis kaip 80,0 proc. (2030</t>
  </si>
  <si>
    <t>Didėjantis arba ne mažesnis kaip 25 proc. (2030</t>
  </si>
  <si>
    <t>2.5.</t>
  </si>
  <si>
    <t xml:space="preserve">2.6. </t>
  </si>
  <si>
    <t>Pilietinės visuomenės ir privačiojo sektoriaus
subjektai, dalyvavę rengiant ir (ar) įgyvendinant miestui svarbių klausimų sprendimus, vnt.</t>
  </si>
  <si>
    <t>2.8.</t>
  </si>
  <si>
    <t xml:space="preserve">3.1. </t>
  </si>
  <si>
    <t>Šiltnamio efektą 
sukeliančių dujų kiekis (tonomis), tenkantis Visagino savivaldybės gyventojams</t>
  </si>
  <si>
    <t xml:space="preserve">Naujo arba modernizuoto 
viešojo transporto naudotojų skaičius per metus </t>
  </si>
  <si>
    <t>Didinti eismo saugumą ir 
gyventojų sąmoningumą darnaus judumo srityje</t>
  </si>
  <si>
    <t xml:space="preserve">Asmenų, pasinaudojusių naujai 
sukurtomis viešojo transporto paslaugomis, proc. nuo bendro gyventojų skaičiaus </t>
  </si>
  <si>
    <t xml:space="preserve">3.2. </t>
  </si>
  <si>
    <t>3.3</t>
  </si>
  <si>
    <t xml:space="preserve">Atnaujinti šilumos tinklai, km
</t>
  </si>
  <si>
    <t>Įdiegti žiedinės 
ekonomikos procesus</t>
  </si>
  <si>
    <t>Užtikrinti visapusišką 
aplinkos būklės stebėseną ir taršą ribojančių priemonių taikymą</t>
  </si>
  <si>
    <t>SSPP tikslų
 ir uždavinių 
kodas</t>
  </si>
  <si>
    <t xml:space="preserve"> Pagerinti investicijų pritraukimo ir verslo plėtros sąlygas</t>
  </si>
  <si>
    <t xml:space="preserve">1.1.-2 </t>
  </si>
  <si>
    <t xml:space="preserve"> Skatinti gyventojų verslumą ir ekonominį mobilumą</t>
  </si>
  <si>
    <t xml:space="preserve"> Didinti turistinį savivaldybės patrauklumą, teikiant viešąsias paslaugas bei plėtojant viešąją turizmo infrastruktūrą</t>
  </si>
  <si>
    <t xml:space="preserve"> Skatinti turizmo konkurencingumą, teikiant viešąsias ir verslo paslaugas bei vykdant aktyvią paslaugų rinkodarą</t>
  </si>
  <si>
    <t>1.2.-2</t>
  </si>
  <si>
    <t xml:space="preserve"> Visagino turizmo, gamtos ir kultūros objektų pritaikymas lankymui, modernizuojant viešąją turizmo infrastruktūrą</t>
  </si>
  <si>
    <t xml:space="preserve"> Visagino kaip monoindustrinio miesto urbanistikos, daugiataučio kultūros paveldo ir tradicijų perdavimas per turizmo ir edukacines veiklas</t>
  </si>
  <si>
    <t>2.1</t>
  </si>
  <si>
    <t xml:space="preserve"> Tikslingai naudojant švietimui skirtas lėšas bei kryptingai tobulinant darbuotojų kompetencijas, kiekvienam besimokančiajam sukurti lygiavertes ir šiuolaikiškas kokybiško ugdymo(si) sąlygas, lemiančias geresnius mokinių pasiekimus, optimalią, integracinę, darniai ir racionaliai veikiančią, nuolat atsinaujinančią savivaldybės švietimo sistemą</t>
  </si>
  <si>
    <t>Interneto svetainės naudotojai 253,7 tūkst./ metus (2020)</t>
  </si>
  <si>
    <t>Interneto svetainės naudotojai 500 tūkst. / metus (2030)</t>
  </si>
  <si>
    <t xml:space="preserve">Pradinė stebėsenos rodiklio reikšmė (2022) </t>
  </si>
  <si>
    <t>2.7.</t>
  </si>
  <si>
    <t>Asignavimų valdytojo kodas</t>
  </si>
  <si>
    <t>Finansavimo šaltinis</t>
  </si>
  <si>
    <t>Iš viso:</t>
  </si>
  <si>
    <t>IŠ VISO programai finansuoti pagal finansavimo šaltinius (1 ir 2 punktai)</t>
  </si>
  <si>
    <t>4.</t>
  </si>
  <si>
    <t>1.4. Europos Sąjungos ir kitos tarptautinės finansinės paramos lėšos (ES, EGDAP)</t>
  </si>
  <si>
    <t>1. Konkurencingo verslo skatinimas ir vietinės ekonomikos tvari plėtra
2. Socialinės gerovės kūrimas, sumaniai, pažangiai, besimokančiai, moderniai ir laimingai bendruomenei
3. Tvarus, subalansuotas savivaldybės aplinkos vystymas ir plėtra</t>
  </si>
  <si>
    <t>Programos uždavinio, 
priemonės kodas ir požymis</t>
  </si>
  <si>
    <t>Uždavinio, priemonės pavadinimas, finansavimo šaltiniai</t>
  </si>
  <si>
    <t>Iš jų: regioninių pažangos priemonių lėšos</t>
  </si>
  <si>
    <t>2024  m.asignavimai ir kitos lėšos, tūkst. Eur</t>
  </si>
  <si>
    <t>Savivaldybės strateginio plėtros plano priemonės kodas</t>
  </si>
  <si>
    <t>2.8.-1-1</t>
  </si>
  <si>
    <t>~3000</t>
  </si>
  <si>
    <t>6 proc.</t>
  </si>
  <si>
    <t>Skatinti bemotorio transporto pasirinkimą ir pėsčiųjų judumą</t>
  </si>
  <si>
    <t>Aukšto meistriškumo sportininkų dalis nuo visų sportininkų Visagino savivaldybėje (proc.)</t>
  </si>
  <si>
    <t xml:space="preserve">~8000 </t>
  </si>
  <si>
    <t>Apsauginę funkciją atliekančių želdynų ir želdinių, tenkančių 1 gyventojui, plotas (kv. m)</t>
  </si>
  <si>
    <t> Ne daugiau kaip 
15 proc. visų susidariusių komunalinių atliekų (pagal svorį) šalinama sąvartyne</t>
  </si>
  <si>
    <t> Ne daugiau kaip 
10 proc. visų susidariusių komunalinių atliekų (pagal svorį) šalinama sąvartyne</t>
  </si>
  <si>
    <t>Ne daugiau kaip 
8 proc. visų susidariusių komunalinių atliekų (pagal svorį) šalinama sąvartyne</t>
  </si>
  <si>
    <t xml:space="preserve">Gerinti  investicinės aplinkos patrauklumą ir didinti ekonominį potencialą </t>
  </si>
  <si>
    <t>Vykdyti kryptingą darnaus judumo politiką savivaldybėje</t>
  </si>
  <si>
    <t>1 lentelė. Tikslai, uždaviniai ir jų stebėsenos rodikliai</t>
  </si>
  <si>
    <r>
      <t>n</t>
    </r>
    <r>
      <rPr>
        <sz val="7"/>
        <color rgb="FF000000"/>
        <rFont val="Arial"/>
        <family val="2"/>
      </rPr>
      <t xml:space="preserve"> – pirmieji planuojamieji metai, </t>
    </r>
    <r>
      <rPr>
        <i/>
        <sz val="7"/>
        <color rgb="FF000000"/>
        <rFont val="Arial"/>
        <family val="2"/>
      </rPr>
      <t xml:space="preserve">n </t>
    </r>
    <r>
      <rPr>
        <sz val="7"/>
        <color rgb="FF000000"/>
        <rFont val="Arial"/>
        <family val="2"/>
      </rPr>
      <t xml:space="preserve">+ 1 – antrieji planuojamieji metai ir </t>
    </r>
    <r>
      <rPr>
        <i/>
        <sz val="7"/>
        <color rgb="FF000000"/>
        <rFont val="Arial"/>
        <family val="2"/>
      </rPr>
      <t xml:space="preserve">n </t>
    </r>
    <r>
      <rPr>
        <sz val="7"/>
        <color rgb="FF000000"/>
        <rFont val="Arial"/>
        <family val="2"/>
      </rPr>
      <t>+ 2 – tretieji planuojamieji metai.</t>
    </r>
  </si>
  <si>
    <t>10 000 Eur</t>
  </si>
  <si>
    <t>Naujų bendrosios praktikos slaugytojų pritraukimas ir įdarbinimas ne mažiau nei 2 bendrosios praktikos slaugytojų  per metus</t>
  </si>
  <si>
    <t xml:space="preserve">Aplinkos apsaugos lėšos </t>
  </si>
  <si>
    <t>1.4. Europos Sąjungos ir kitos tarptautinės finansinės paramos lėšos (EGDP, VB)</t>
  </si>
  <si>
    <t xml:space="preserve">Visagino savivaldybės investicijų pritraukimo programos įgyvendinimas </t>
  </si>
  <si>
    <t xml:space="preserve">Atlikti investicinės aplinkos tyrimą Visagino savivaldybėje </t>
  </si>
  <si>
    <t>Sukurti talentų pritraukimo į Visagino savivaldybę programą</t>
  </si>
  <si>
    <t>Įgyvendinti talentų pritraukimo į Visagino savivaldybę programą</t>
  </si>
  <si>
    <t>Sukurti verslo paramos programą</t>
  </si>
  <si>
    <t>Įgyvendinti verslo paramos programą</t>
  </si>
  <si>
    <t xml:space="preserve">Atlikti verslo aplinkos tyrimą Visagino savivaldybėje </t>
  </si>
  <si>
    <t>Užtikrinti Visagino savivaldybės įsipareigojimų VšĮ „Versli Lietuva“ vykdymą organizuojant bei administruojant „Spiečiaus“ veiklas</t>
  </si>
  <si>
    <t>Sukurti verslumo skatinimo programą</t>
  </si>
  <si>
    <t xml:space="preserve">Įgyvendinti verslumo skatinimo programą </t>
  </si>
  <si>
    <t>Pritaikyti patalpas, esančias Taikos pr. 7, Visagine, verslo poreikiams</t>
  </si>
  <si>
    <t>Įgyvendinta energetinio efektyvumo didinimo programa</t>
  </si>
  <si>
    <t>Sukurti energetinio efektyvumo tyrimo sistemą</t>
  </si>
  <si>
    <t>Kūrybinių industrijų programos įgyvendinimas</t>
  </si>
  <si>
    <t>Viešųjų paslaugų verslo atstovams ir investuotojams teikimas</t>
  </si>
  <si>
    <t>Teikti komercines paslaugas verslo atstovams ir investuotojams</t>
  </si>
  <si>
    <t>Investuotojams skirtos duomenų bazės sukūrimas ir palaikymas</t>
  </si>
  <si>
    <t>Verslui skirtos informacinės duomenų bazės sukūrimas ir palaikymas</t>
  </si>
  <si>
    <t>Viešosioms paslaugoms teikti nenaudojamo turto išlaikymas</t>
  </si>
  <si>
    <t>Personalo išlaikymas</t>
  </si>
  <si>
    <t>Darbo priemonių užtikrinimas</t>
  </si>
  <si>
    <t>Kvalifikacijos kėlimo užtikrinimas</t>
  </si>
  <si>
    <t>VšĮ Visagino miesto muziejus </t>
  </si>
  <si>
    <t>Iš jų: regioninių pažangos priemonių lėšos (RP)</t>
  </si>
  <si>
    <t>254 ūkst./ metus</t>
  </si>
  <si>
    <t xml:space="preserve">Trumpas priemonės įgyvendinimo aprašymas
</t>
  </si>
  <si>
    <t>MISIJA</t>
  </si>
  <si>
    <t>SAVIVALDYBĖS PRIORITETAI</t>
  </si>
  <si>
    <t>Viso:</t>
  </si>
  <si>
    <t>Visagino savivaldybės ugdymo įstaigų, dalyvavusių Tūkstantmečio mokyklų programos veiklose, skaičius</t>
  </si>
  <si>
    <t xml:space="preserve">Kasmet didėjantis ne mažiau kaip 20 proc. </t>
  </si>
  <si>
    <t>Stacionaro ligonių skaičius, tenkantis 1 tūkst. gyventojų</t>
  </si>
  <si>
    <t>Teikiamų socialinių paslaugų rūšių (bendrųjų socialinių paslaugų, socialinės priežiūros paslaugų, socialinės globos paslaugų ir kt.) skaičius (vnt</t>
  </si>
  <si>
    <t>Gyventojų, pasitikinčių savivaldybės institucija ir jos įstaigomis, dalis proc.</t>
  </si>
  <si>
    <t>„Facebook“10 000 tūkst. (2030</t>
  </si>
  <si>
    <t>„YouTube“ 469 (2020)</t>
  </si>
  <si>
    <t>„YouTube“ 1,2 tūkst. (2030)</t>
  </si>
  <si>
    <t>Mažėjantis iki 100 t (2030)</t>
  </si>
  <si>
    <t xml:space="preserve">Autoįvykių skaičius per metus </t>
  </si>
  <si>
    <t>Ne mažiau kaip 55 proc. susidariusių
komunalinių atliekų
 (pagal
svorį) paruošta 
pakartotinai naudoti ir perdirbta</t>
  </si>
  <si>
    <t>Ne mažiau kaip 56 proc. susidariusių komunalinių atliekų (pagal
svorį) paruošta pakartotinai naudoti ir perdirbta</t>
  </si>
  <si>
    <t>Ne mažiau kaip 57 proc. susidariusių komunalinių atliekų (pagal
svorį) paruošta pakartotinai naudoti ir perdirbta</t>
  </si>
  <si>
    <t xml:space="preserve">  </t>
  </si>
  <si>
    <t>Pasiekta  stebėsenos rodiklio reikšmė
(2023)</t>
  </si>
  <si>
    <t>Planas
(įskaitant patikslinimus)</t>
  </si>
  <si>
    <t>Poveikio  rodiklių reikšmės</t>
  </si>
  <si>
    <t>Poveikio rodiklio kodas</t>
  </si>
  <si>
    <t>Poveikio  rodiklio pavadinimas
(matavimo vnt.)</t>
  </si>
  <si>
    <t>VšĮ Visagino edukacijų centras</t>
  </si>
  <si>
    <t>Neformaliojo vaikų švietimo ir formalųjį švietimą papildančio sportinio ugdymo programų įgyvendinimas</t>
  </si>
  <si>
    <t>Viešosios įstaigos pavadinimas</t>
  </si>
  <si>
    <t>Veiklos tikslas arba programos uždavinys</t>
  </si>
  <si>
    <t>VšĮ Visagino sporto ir rekreacijos centras</t>
  </si>
  <si>
    <r>
      <t>Įgyvendinamų pažangos projektų</t>
    </r>
    <r>
      <rPr>
        <b/>
        <i/>
        <sz val="10"/>
        <rFont val="Times New Roman"/>
        <family val="1"/>
      </rPr>
      <t xml:space="preserve"> </t>
    </r>
    <r>
      <rPr>
        <i/>
        <sz val="10"/>
        <rFont val="Times New Roman"/>
        <family val="1"/>
      </rPr>
      <t xml:space="preserve">(įrašomas pažangos projekto kodas ir pavadinimas) </t>
    </r>
    <r>
      <rPr>
        <sz val="10"/>
        <rFont val="Times New Roman"/>
        <family val="1"/>
      </rPr>
      <t>rodikliai</t>
    </r>
  </si>
  <si>
    <t>–</t>
  </si>
  <si>
    <t>Tęstinės veiklos rodikliai</t>
  </si>
  <si>
    <t>Įstaigos veiklos strategijos parengimas, patvirtinimas ir įgyvendinimas</t>
  </si>
  <si>
    <t>Įstaigos komandų, pavienių ugdytinių dalyvavimas aukšto meistriškumo varžybose</t>
  </si>
  <si>
    <t>Tradicinių Visagino savivaldybei sporto šakų išlaikymas ir, atsižvelgiant į kintančius Visagino gyventojų poreikius,  naujų sporto šakų programų rengimas ir įgyvendinimas</t>
  </si>
  <si>
    <t>Neformaliojo vaikų švietimo (NVŠ) sportinio ugdymo programų, finansuojamų valstybės lėšomis, rengimas ir įgyvendinimas</t>
  </si>
  <si>
    <t>Neformaliojo suaugusiųjų švietimo sportinio ugdymo programų, finansuojamų valstybės ar savivaldybės lėšomis, rengimas ir įgyvendinimas</t>
  </si>
  <si>
    <t>Projektinės veiklos plėtra siekiant pritraukti kitus finansavimo šaltinius įstaigos veiklos kokybei ir plėtrai, infrastruktūros atnaujinimui ir ugdymo aplinkos aprūpinimui priemonėmis</t>
  </si>
  <si>
    <t>Teikiamų mokamų paslaugų kokybės stiprinimas ir įvairovės plėtra reaguojant į kintančius Visagino gyventojų bei miesto svečių poreikius</t>
  </si>
  <si>
    <t>Informacijos apie įstaigos veiklą viešinimas sukurtoje interneto svetainėje, kurios struktūra ir turinys atitinka Bendrųjų reikalavimų valstybės ir savivaldybių institucijų ir įstaigų interneto svetainėms ir mobiliosioms programoms aprašo, patvirtinto Lietuvos Respublikos Vyriausybės 2003 m. balandžio 18 d. nutarimu Nr. 480 (aktuali redakcija), reikalavimus.</t>
  </si>
  <si>
    <t>Įvairių sporto varžybų, fizinio aktyvumo ir sporto renginių, sporto stovyklų įstaigos ugdytiniams ir Visagino savivaldybės bendruomenei organizavimas ir vykdymas</t>
  </si>
  <si>
    <t>Viešoji įstaiga Visagino krepšinio mokykla</t>
  </si>
  <si>
    <t>Vykdyti krepšinio treniruotes vaikams ir jaunimui</t>
  </si>
  <si>
    <t>Visagino krepšinio mokyklos komandų dalyvavimas aukšto meistriškumo varžybose</t>
  </si>
  <si>
    <t>Moterų krepšinio vystymas</t>
  </si>
  <si>
    <t>Grupių skaičius</t>
  </si>
  <si>
    <t>3x3 krepšinio  vystymas</t>
  </si>
  <si>
    <t>Sporto iniciatyvų, susijusių su krepšinio sportu ir/ar įtraukiančių Visagino gyventojus į fizinio aktyvumo veiklas, įgyvendinimas (renginiai, šventės, stovyklos, kt.)</t>
  </si>
  <si>
    <t xml:space="preserve">25 proc. </t>
  </si>
  <si>
    <t>Dalyvavimas Mažų miestelių lygoje</t>
  </si>
  <si>
    <t>Dalyvavimas Regionų krepšinio lygoje</t>
  </si>
  <si>
    <t>Viešoji įstaiga Visagino graikų-romėnų imtynių centras</t>
  </si>
  <si>
    <r>
      <t>Įgyvendinamų pažangos projektų</t>
    </r>
    <r>
      <rPr>
        <b/>
        <i/>
        <sz val="10"/>
        <rFont val="Times New Roman"/>
        <family val="1"/>
      </rPr>
      <t xml:space="preserve"> </t>
    </r>
  </si>
  <si>
    <t>Vykdyti graikų-romėnų imtynių treniruotes vaikams ir jaunimui</t>
  </si>
  <si>
    <t xml:space="preserve">Dalyvavimas varžybose pagal patvirtintą graikų-romėnų imtynių varžybų planą </t>
  </si>
  <si>
    <t>Sporto iniciatyvų, susijusių su imtynių sportu ir/ar įtraukiančių Visagino gyventojus į fizinio aktyvumo veiklas, įgyvendinimas (renginiai, šventės, stovyklos, kt.)</t>
  </si>
  <si>
    <t>Viešoji įstaiga Visagino futbolo centras</t>
  </si>
  <si>
    <r>
      <t>Įgyvendinamų pažangos projektų</t>
    </r>
    <r>
      <rPr>
        <b/>
        <i/>
        <sz val="10"/>
        <rFont val="Times New Roman"/>
        <family val="1"/>
      </rPr>
      <t xml:space="preserve"> </t>
    </r>
    <r>
      <rPr>
        <i/>
        <sz val="10"/>
        <color indexed="23"/>
        <rFont val="Times New Roman"/>
        <family val="1"/>
      </rPr>
      <t xml:space="preserve">(įrašomas pažangos projekto kodas ir pavadinimas) </t>
    </r>
    <r>
      <rPr>
        <sz val="10"/>
        <rFont val="Times New Roman"/>
        <family val="1"/>
      </rPr>
      <t>rodikliai</t>
    </r>
  </si>
  <si>
    <t>Vykdyti futbolo treniruotes vaikams ir jaunimui</t>
  </si>
  <si>
    <t>Visagino futbolo komandų dalyvavimas Lietuvos vaikų ir jaunių ugdymo futbolo asociacijos (LVJUFA) Pirmos lygos čempionate ir Utenos apskrities futbolo federacijos (UAFF) pirmenybėse</t>
  </si>
  <si>
    <t>Sporto iniciatyvų, susijusių su futbolo sportu ir/ar įtraukiančių Visagino gyventojus į fizinio aktyvumo veiklas, įgyvendinimas (renginiai, šventės, stovyklos, kt.)</t>
  </si>
  <si>
    <t>70 proc.</t>
  </si>
  <si>
    <t>Trumpalaikių neformaliojo vaikų švietimo programų įgyvendinimas</t>
  </si>
  <si>
    <t>Programų dalyvių skaičius</t>
  </si>
  <si>
    <t>Jaunimo savanoriškos veiklos organizavimas</t>
  </si>
  <si>
    <t xml:space="preserve">Stovyklų organizavimas mokinių atostogų metu </t>
  </si>
  <si>
    <t xml:space="preserve">Organizuotų stovyklų skaičius </t>
  </si>
  <si>
    <t>Stovyklų dalyvių skaičius</t>
  </si>
  <si>
    <t xml:space="preserve">Edukacinių programų ir kursų organizavimas </t>
  </si>
  <si>
    <t xml:space="preserve">Įgyvendintų programų skaičius, vnt. </t>
  </si>
  <si>
    <t>Neformaliojo vaikų švietimo (NVŠ) programų, finansuojamų valstybės lėšomis, rengimas ir įgyvendinimas</t>
  </si>
  <si>
    <t>Neformaliojo suaugusiųjų švietimo programų, finansuojamų valstybės ar savivaldybės lėšomis, rengimas ir įgyvendinimas</t>
  </si>
  <si>
    <t>12 proc.</t>
  </si>
  <si>
    <t>Iniciatyvų, įtraukiančių Visagino gyventojus ir miesto svečius į veiklas, įgyvendinimas (renginiai, šventės, akcijos, kt.)</t>
  </si>
  <si>
    <r>
      <t>Įgyvendinamų pažangos projektų</t>
    </r>
    <r>
      <rPr>
        <b/>
        <i/>
        <sz val="10"/>
        <color indexed="63"/>
        <rFont val="Times New Roman"/>
        <family val="1"/>
      </rPr>
      <t> </t>
    </r>
    <r>
      <rPr>
        <i/>
        <sz val="10"/>
        <color indexed="23"/>
        <rFont val="Times New Roman"/>
        <family val="1"/>
      </rPr>
      <t>(įrašomas pažangos projekto kodas ir pavadinimas) </t>
    </r>
    <r>
      <rPr>
        <sz val="10"/>
        <color indexed="63"/>
        <rFont val="Times New Roman"/>
        <family val="1"/>
      </rPr>
      <t>rodikliai</t>
    </r>
  </si>
  <si>
    <t>Projektinės veiklos plėtra siekiant pritraukti kitus finansavimo šaltinius įstaigos veiklos kokybei ir plėtrai, infrastruktūros atnaujinimui ir aprūpinimui priemonėmis</t>
  </si>
  <si>
    <t>Teikiamų mokamų paslaugų kokybės stiprinimas ir įvairovės plėtra reaguojant į Visagino gyventojų bei miesto svečių poreikius</t>
  </si>
  <si>
    <t>Informacijos apie įstaigos veiklą viešinimas sukurtoje interneto svetainėje, kurios struktūra ir turinys atitinka Bendrųjų reikalavimų valstybės ir savivaldybių institucijų ir įstaigų interneto svetainėms ir mobiliosioms programoms aprašo, patvirtinto Lietuvos Respublikos Vyriausybės 2003 m. balandžio 18 d. nutarimu Nr. 480 (aktuali redakcija), reikalavimus</t>
  </si>
  <si>
    <t>Muziejinės veiklos renginių (parodų, edukacijų, kūrybinių instaliacijų ir kt. formų) organizavimas</t>
  </si>
  <si>
    <t xml:space="preserve">VšĮ Visagino turizmo plėtros centras  </t>
  </si>
  <si>
    <r>
      <t xml:space="preserve">Įgyvendinamų pažangos projektų </t>
    </r>
    <r>
      <rPr>
        <sz val="10"/>
        <color indexed="23"/>
        <rFont val="Times New Roman"/>
        <family val="1"/>
      </rPr>
      <t xml:space="preserve">(įrašomas pažangos projekto kodas ir pavadinimas) </t>
    </r>
    <r>
      <rPr>
        <sz val="10"/>
        <rFont val="Times New Roman"/>
        <family val="1"/>
      </rPr>
      <t>rodikliai</t>
    </r>
  </si>
  <si>
    <t>Naujų turizmo maršrutų ir ekskursijų programų Visagino savivaldybėje kūrimas ir viešinimas</t>
  </si>
  <si>
    <t>Sukurtų ir paviešintų naujų turizmo maršrutų ir ekskursijų programų skaičius, vnt.</t>
  </si>
  <si>
    <t>Interneto svetainės, skirtos turistinio Visagino savivaldybės įvaizdžio formavimui, sukūrimas ir naudojimas</t>
  </si>
  <si>
    <t>Parengtų ir paskelbtų informacinių pranešimų, straipsnių interneto svetainėje skaičius, vnt.</t>
  </si>
  <si>
    <t>Gidų mokymų ir jų kvalifikacijos tobulinimo paramos programų kūrimas ir įgyvendinimas</t>
  </si>
  <si>
    <t>Licencijuotų gidų, užsiregistruotų ir veikiančių Visagino  savivaldybėje, skaičius, vnt.</t>
  </si>
  <si>
    <t>Informacinių ir kartografinių leidinių apie Visagino turizmo išteklius ir turizmo paslaugas parengimas ir išleidimas</t>
  </si>
  <si>
    <t>Parengtų ir išleistų turistams skirtų leidinių skaičius, vnt.</t>
  </si>
  <si>
    <t>Įgyvendinamų pažangos projektų (įrašomas pažangos projekto kodas ir pavadinimas) rodikliai</t>
  </si>
  <si>
    <t>Sukurta programa, vnt.</t>
  </si>
  <si>
    <t>Įgyvendinta programa, proc.</t>
  </si>
  <si>
    <t>Atlikta tyrimų, vnt.</t>
  </si>
  <si>
    <t>Užtikrina „Spiečiaus“ veikla, proc.</t>
  </si>
  <si>
    <t>Pritaikyta patalpų, kv. m</t>
  </si>
  <si>
    <t>Sukurta sistema, vnt.</t>
  </si>
  <si>
    <t>Suteikta konsultacijų, val.</t>
  </si>
  <si>
    <t>Sukurta duomenų bazė, vnt.</t>
  </si>
  <si>
    <t>Administruojama patalpų, kv. m.</t>
  </si>
  <si>
    <t>Darbuotojų skaičius, vnt.</t>
  </si>
  <si>
    <t>Įrengtos darbo vietos, vnt.</t>
  </si>
  <si>
    <t xml:space="preserve">Kvalifikaciją kėlusių darbuotojų skaičius, vnt. </t>
  </si>
  <si>
    <t>9.</t>
  </si>
  <si>
    <t>VšĮ Visagino ligoninė</t>
  </si>
  <si>
    <t>Tęstinės veiklos rodikliai –Vykdomų projektų nėra</t>
  </si>
  <si>
    <t>Įstaigos funkcijų vykdymo išlaidos</t>
  </si>
  <si>
    <t>Ilgalaikio turto  pagerinimo, remonto išlaidos</t>
  </si>
  <si>
    <t>Planuojamos naujos įrangos įsigijimui ir  naudojamos įrangos remontui planuojamos lėšos</t>
  </si>
  <si>
    <t>Nematerialiojo turto IT sistemų palaikymo išlaidos</t>
  </si>
  <si>
    <t xml:space="preserve">ASP duomenų saugos atitikimo saugos reglamentui auditas  (rizikų vertinimas ir įgyvendinimas) </t>
  </si>
  <si>
    <t>65000 Eur</t>
  </si>
  <si>
    <r>
      <t xml:space="preserve">ASP duomenų perkėlimas </t>
    </r>
    <r>
      <rPr>
        <sz val="12"/>
        <rFont val="Times New Roman"/>
        <family val="1"/>
      </rPr>
      <t>„</t>
    </r>
    <r>
      <rPr>
        <sz val="10"/>
        <color indexed="8"/>
        <rFont val="Times New Roman"/>
        <family val="1"/>
      </rPr>
      <t xml:space="preserve">į debesis“, IT veikimui reikiamų resursų nuoma   </t>
    </r>
  </si>
  <si>
    <t>Darbo užmokesčio  išlaidos</t>
  </si>
  <si>
    <t>Kvalifikacijos kėlimo išlaidos, pagal kolektyvinės sutarties nuostatas</t>
  </si>
  <si>
    <t>Medicininio  ir kito įstaigos  personalo mokymai, pritaikant ligoninės darbą  prie naujų SAM pertvarkos reikalavimų</t>
  </si>
  <si>
    <t xml:space="preserve">Naujų darbuotojų pritraukimas ir įdarbinimas įstaigoje </t>
  </si>
  <si>
    <t xml:space="preserve">Įstaigos kiekybinių ir kokybinių rodiklių vykdymas </t>
  </si>
  <si>
    <t>Pacientų prieinamumo pas gydytojus užtikrinimas</t>
  </si>
  <si>
    <t>Siekti, kad įstaigoje teikiamos pirminės ambulatorinės sveikatos priežiūros paslaugos sveikatos apsaugos ministro nustatytų ūmių būklių atveju būtų atliekamos  ne vėliau kaip per 24 valandas</t>
  </si>
  <si>
    <t>Siekti, kad įstaigoje teikiamos pirminės ambulatorinės sveikatos priežiūros paslaugos būtų atliekamos  ne vėliau kaip per 7 kalendorines dienas</t>
  </si>
  <si>
    <t>Siekti, kad įstaigoje teikiamos antrinės ambulatorinės sveikatos priežiūros paslaugos būtų atliekamos ne vėliau kaip per 30 kalendorinių dienų</t>
  </si>
  <si>
    <t>Siekti, kad įstaigoje teikiamos stacionarinės, dienos stacionaro ir (ar) dienos chirurgijos sveikatos priežiūros paslaugos planinės pagalbos atveju būtų atliekamos  ne vėliau kaip per 60 kalendorinių dienų</t>
  </si>
  <si>
    <r>
      <t xml:space="preserve">Gerinti pacientų </t>
    </r>
    <r>
      <rPr>
        <sz val="10"/>
        <color indexed="8"/>
        <rFont val="Times New Roman"/>
        <family val="1"/>
      </rPr>
      <t>bendrą</t>
    </r>
    <r>
      <rPr>
        <sz val="10"/>
        <rFont val="Times New Roman"/>
        <family val="1"/>
      </rPr>
      <t xml:space="preserve"> pasitenkinimą VšĮ Visagino ligoninėje </t>
    </r>
    <r>
      <rPr>
        <sz val="10"/>
        <color indexed="8"/>
        <rFont val="Times New Roman"/>
        <family val="1"/>
      </rPr>
      <t xml:space="preserve"> teikiamomis asmens sveikatos priežiūros paslaugomis </t>
    </r>
  </si>
  <si>
    <t>Siekti Dienos chirurgijos I-IV grupių paslaugų, kai pacientas atvyksta ir išvyksta iš ASPĮ tą pačią dieną</t>
  </si>
  <si>
    <t>Siekti Dienos chirurgijos V-IV grupių paslaugų, kai pacientas atvyksta ir išvyksta iš ASPĮ tą pačią dieną</t>
  </si>
  <si>
    <t>Siekti, kad atvykimo dieną atliktų planinių operacijų rodiklis  siektų</t>
  </si>
  <si>
    <t>10.</t>
  </si>
  <si>
    <t>VšĮ Visagino pirminės sveikatos priežiūros centras</t>
  </si>
  <si>
    <t>Gyventojų sveikatos atstatymas ir stiprinimas, sergamumo ir mirtingumo mažinimas, prieinamų ir tinkamų įstaigos licencijoje nurodytų asmens ir visuomenės sveikatos priežiūros paslaugų teikimas, sveikatinimo veikla, siekiant geresnės gyventojų sveikatos.</t>
  </si>
  <si>
    <t>2023 metų planas</t>
  </si>
  <si>
    <t xml:space="preserve">2023 metų faktas </t>
  </si>
  <si>
    <t>2023 m. priemonės įgyvendintos 80 proc.</t>
  </si>
  <si>
    <t>Patvirtinta strategija,
2023 m. priemonės įgyvendintos 100 proc.</t>
  </si>
  <si>
    <t>77339 Eur</t>
  </si>
  <si>
    <t>86055Eur</t>
  </si>
  <si>
    <t>7244085 Eur</t>
  </si>
  <si>
    <t>11983 Eur</t>
  </si>
  <si>
    <t>Kvalifikacijos kėlimas ne mažiau nei 14 % įstaigos personalo</t>
  </si>
  <si>
    <t>2023 metais 
siekti ne mažesnio nei 0,7 rodiklio rezultato, atlikti ne mažiau kaip 2 pacientų apklausas</t>
  </si>
  <si>
    <t>Įgyvendinti Europos Sąjungos struktūrinių ir kitų fondų lėšomis finansuojamus projektus .</t>
  </si>
  <si>
    <t>Įdiegti informacinę sistemą, užtikrinančią pacientų informavimą</t>
  </si>
  <si>
    <t>Informuotų pacientų dalis proc</t>
  </si>
  <si>
    <t xml:space="preserve">Sumažinti komunalinių paslaugų sąnaudas (Elektra, vanduo, šildymas ir kt. ) </t>
  </si>
  <si>
    <t>(Eur., proc.)</t>
  </si>
  <si>
    <t xml:space="preserve">Mokamų paslaugų plėtra   </t>
  </si>
  <si>
    <t>( Eur., proc.)</t>
  </si>
  <si>
    <t>Imunoprofilaktikos programos pagal vaikų profilaktinių skiepijimų kalendorių skiepų apimčių didinimas</t>
  </si>
  <si>
    <t>Vaikų odontologinės priežiūros intensyvumo didinimas</t>
  </si>
  <si>
    <t>Padidinti vaikų profilaktinių tikrinimų intensyvumą</t>
  </si>
  <si>
    <t>Vyresnių nei 65 metų asmenų skiepijimo gripo vakcina apimčių didinimas</t>
  </si>
  <si>
    <t>Slaugos paslaugų teikimo namuose intensyvumo didinimas</t>
  </si>
  <si>
    <t xml:space="preserve">Proc. </t>
  </si>
  <si>
    <t>(Vaikų (6-14 metų), kurių krūminiai dantys padengti silantinėmis medžiagomis, skaičiaus didėjimas</t>
  </si>
  <si>
    <t>Proc.</t>
  </si>
  <si>
    <t>Uždarosios akcinės bendrovės  pavadinimas</t>
  </si>
  <si>
    <t>UAB „Visagino energija“</t>
  </si>
  <si>
    <r>
      <t xml:space="preserve">Įgyvendinamų pažangos projektų </t>
    </r>
    <r>
      <rPr>
        <b/>
        <i/>
        <sz val="9"/>
        <color indexed="23"/>
        <rFont val="Times New Roman"/>
        <family val="1"/>
      </rPr>
      <t>(įrašomas pažangos projekto kodas ir pavadinimas)</t>
    </r>
    <r>
      <rPr>
        <b/>
        <i/>
        <sz val="9"/>
        <color indexed="8"/>
        <rFont val="Times New Roman"/>
        <family val="1"/>
      </rPr>
      <t xml:space="preserve"> rodikliai</t>
    </r>
  </si>
  <si>
    <t> -</t>
  </si>
  <si>
    <t>- </t>
  </si>
  <si>
    <t>km.</t>
  </si>
  <si>
    <t>Kogeneracinės jėgainės Visagino centralizuoto šilumos tiekimo sistemoje statyba, vnt.</t>
  </si>
  <si>
    <t>Dumblo sausinimo infrastruktūros atnaujinimas, vnt.</t>
  </si>
  <si>
    <t>Dumblo sausinimo cecho remontas, vnt.</t>
  </si>
  <si>
    <t>Vandenvietės ir valymo įrangos baro šilumos tiekimo būdo pakeitimo galimybių studijos atlikimas, vnt.</t>
  </si>
  <si>
    <t>UAB „Visagino būstas“</t>
  </si>
  <si>
    <r>
      <t xml:space="preserve">Įgyvendinamų pažangos projektų </t>
    </r>
    <r>
      <rPr>
        <i/>
        <sz val="9"/>
        <color indexed="23"/>
        <rFont val="Times New Roman"/>
        <family val="1"/>
      </rPr>
      <t>(įrašomas pažangos projekto kodas ir pavadinimas)</t>
    </r>
    <r>
      <rPr>
        <sz val="9"/>
        <rFont val="Times New Roman"/>
        <family val="1"/>
      </rPr>
      <t xml:space="preserve"> rodikliai</t>
    </r>
  </si>
  <si>
    <t>Administruoti Visagino miesto daugiabučius namus ir vykdyti techninę priežiūrą, namų skaičius</t>
  </si>
  <si>
    <t>Administruoti ir tvarkyti Visagino savivaldybės  paviršines nuotekas , abonentų skaičius</t>
  </si>
  <si>
    <t>Įgyvendinti Visagino savivaldybės daugiabučių namų atnaujinimo (modernizavimo) programą, renovuotų namų skaičius</t>
  </si>
  <si>
    <t>Teikti komunalinių atliekų surinkimo Visagino savivaldybės  teritorijoje ir jų vežimo į apdorojimo įrenginius paslaugą, kiekis (t)</t>
  </si>
  <si>
    <t>t</t>
  </si>
  <si>
    <t>Šiluminės katilinės pastato (pastato Nr,827) vėdinimo/šildymo kaloriferio pakeitimas, vnt.</t>
  </si>
  <si>
    <t>Biokuro vandens šildymo katilo pelenų šalinimo transporterio remontas, vnt.</t>
  </si>
  <si>
    <t>Šiluminės katilinės vaizdo stebėjimo sistemos atnaujinimas, vnt.</t>
  </si>
  <si>
    <t>Naujos šildymo sistemos montavimas šiluminės katilinės pastate (pastato Nr. 826), vnt.</t>
  </si>
  <si>
    <t>Geriamojo vandens gėrimo fontanėlių įsigijimas ir įrengimas Visagino mieste, vnt.</t>
  </si>
  <si>
    <t xml:space="preserve"> Laboratorijos ir tarnybinio korpuso (pastato Nr. 482 B) remontas, vnt.</t>
  </si>
  <si>
    <t>Dumblo kompostavimo technologijos įdiegimas, vnt.</t>
  </si>
  <si>
    <t>Komercijos tarnybos patalpų lauko laiptų remontas, vnt.</t>
  </si>
  <si>
    <t>Ugniasienių įsigijimas, vnt.</t>
  </si>
  <si>
    <t> 1</t>
  </si>
  <si>
    <t>1 </t>
  </si>
  <si>
    <t>Iš jo:
1.1. savivaldybės biudžeto lėšos</t>
  </si>
  <si>
    <t xml:space="preserve">1.1. savivaldybės biudžeto lėšos </t>
  </si>
  <si>
    <t>Strateginis planas nepatvirtintas.</t>
  </si>
  <si>
    <t>490 </t>
  </si>
  <si>
    <t>11 </t>
  </si>
  <si>
    <t>0 </t>
  </si>
  <si>
    <t>10 proc. </t>
  </si>
  <si>
    <t>3,2 proc. </t>
  </si>
  <si>
    <t>90 proc. </t>
  </si>
  <si>
    <t> 42</t>
  </si>
  <si>
    <t xml:space="preserve">Organizuotas </t>
  </si>
  <si>
    <t xml:space="preserve">19 namų butų ir kitų patalpų savininkų balsavimas raštu </t>
  </si>
  <si>
    <t xml:space="preserve">22,5 proc. </t>
  </si>
  <si>
    <t>152 </t>
  </si>
  <si>
    <t> 90 proc.</t>
  </si>
  <si>
    <t>63 </t>
  </si>
  <si>
    <t>2 </t>
  </si>
  <si>
    <t>16 </t>
  </si>
  <si>
    <t>3 </t>
  </si>
  <si>
    <t> 0</t>
  </si>
  <si>
    <t> 29 proc.</t>
  </si>
  <si>
    <t> 4</t>
  </si>
  <si>
    <t> 72</t>
  </si>
  <si>
    <r>
      <t xml:space="preserve">IŠ VISO programai finansuoti pagal finansavimo šaltinius </t>
    </r>
    <r>
      <rPr>
        <b/>
        <i/>
        <sz val="7"/>
        <rFont val="Arial"/>
        <family val="2"/>
      </rPr>
      <t>(1 ir 2 punktai)</t>
    </r>
  </si>
  <si>
    <t xml:space="preserve">Nėra duomenų už 2023 m. </t>
  </si>
  <si>
    <t>291 įmonė/19652*1000</t>
  </si>
  <si>
    <t>18,82 (2022)</t>
  </si>
  <si>
    <t>18,82  (2022)</t>
  </si>
  <si>
    <t>370 vers liud/19652*1000</t>
  </si>
  <si>
    <t>60 (2022)</t>
  </si>
  <si>
    <t>19652/89352</t>
  </si>
  <si>
    <t>19652/2346</t>
  </si>
  <si>
    <t>2072/19652</t>
  </si>
  <si>
    <t>~20</t>
  </si>
  <si>
    <t>~40</t>
  </si>
  <si>
    <t>~1</t>
  </si>
  <si>
    <t>~3</t>
  </si>
  <si>
    <t>trečias amžius , savanoriai , padėk man , nvo</t>
  </si>
  <si>
    <t xml:space="preserve">1375 vnt. </t>
  </si>
  <si>
    <t>315 </t>
  </si>
  <si>
    <t>80 </t>
  </si>
  <si>
    <t>8 </t>
  </si>
  <si>
    <t> 3</t>
  </si>
  <si>
    <t> 15</t>
  </si>
  <si>
    <t>70 </t>
  </si>
  <si>
    <t>60 </t>
  </si>
  <si>
    <t>SAVIVALDYBĖS VALDOMŲ ĮMONIŲ  PASIEKTI PAGRINDINIAI VEIKLOS RODIKLIAI</t>
  </si>
  <si>
    <t>VIEŠŲJŲ ĮSTAIGŲ, KURIŲ SAVININKĖ YRA SAVIVALDYBĖ ARBA KAI SAVIVALDYBĖ 
TURI 50 PROCENTŲ IR DAUGIAU BALSŲ VISUOTINIAME DALININKŲ SUSIRINKIME,  PASIEKTI PAGRINDINIAI VEIKLOS RODIKLIAI</t>
  </si>
  <si>
    <t xml:space="preserve">
SAVIVALDYBĖS MISIJA IR VEIKLOS PRIORITETAI</t>
  </si>
  <si>
    <t xml:space="preserve">                             SAVIVALDYBĖS PLĖTROS TIKSLŲ IR UŽDAVINIŲ STEBĖSENA IKI  2030  M. </t>
  </si>
  <si>
    <r>
      <t>Visagino savivaldybės meras Erlandas Galaguz ir Visagino savivaldybės tarybos narys Vytautas Račkauskas atstovauja Visagino savivaldybę Utenos regiono plėtros tarybos veikloje, kuri planuoja ir koordinuoja nacionalinės regioninės politikos įgyvendinimą toje apskrityje, skatina Utenos regiono socialinę ir ekonominę plėtrą ir apskrities savivaldybių bendradarbiavimą.
Regiono plėtros tarybos veiklos tikslai: planuoti ir koordinuoti nacionalinės regioninės politikos įgyvendinimą konkrečiame regione ir kartu su kitomis regionų plėtros tarybomis, savivaldybių institucijomis ir įstaigomis įgyvendinamas regioninės plėtros skatinimo priemones; skatinti socialinę, ekonominę regiono plėtrą, darnų urbanizuotų teritorijų vystymą, socialinių ir ekonominių skirtumų tarp regiono ir kitų regionų bei šių skirtumų tarp regiono savivaldybių mažinimą; skatinti savivaldybių bendradarbiavimą siekiant padidinti funkcinių zonų vystymo ir viešųjų paslaugų teikimo organizavimo efektyvumą; atstovauti regionui. 
2023 metais Utenos regiono plėtros taryba kartu su Utenos regiono savivaldybėmis parengė ir patvirtino Utenos regiono plėtros planą (ir jo pakeitimus), koordinavo ir kontroliavo regiono plėtros plano įgyvendinimą, teikė Vidaus reikalų ministerijai ir kitoms Vyriausybės tvirtinamus planavimo dokumentus rengiančioms valstybės institucijoms, įstaigoms pasiūlymus dėl Regionų plėtros programos ir kitų Vyriausybės tvirtinamų planavimo dokumentų, kurių įgyvendinimas gali turėti poveikį regiono plėtrai, projektų.
2023 m. parengtos ir patvirtintos Utenos regiono plėtros plano pažangos priemonės, kurių įgyvendinime dalyvauja Visagino savivaldybė:
1)	 Pažangos priemonė LT029-02-01-02 „Rūšiuojamojo atliekų surinkimo skatinimas“, Visagino savivaldybė planuojama įgyvendinti investicinius projektus „Komunalinių atliekų rūšiuojamojo atliekų surinkimo pajėgumų plėtra Visagino savivaldybėje“ ir „Didelių gabaritų atliekų surinkimo aikštelės įrengimas Visagino mieste“ (planuojama projektų vertė 2 090 180,75 Eur, iš jų ES lėšos – 1 776 653,54 Eur);
2)	 Pažangos priemonė LT029-01-03-01 „Ugdymo prieinamumo atskirtį patiriantiems vaikams didinimas“, Visagino savivaldybė planuojama įgyvendinti investicinius projektus „Stiprinti ikimokyklinio ugdymo įstaigų tinklą, kuriant naujas ugdymo veiklas“ ir „ Visagino progimnazijų erdvių pritaikymas negalią turinčių mokinių ugdymuisi įtraukiuoju būdu“ (planuojama projektų vertė 2 073 235 Eur, iš jų ES lėšos – 1 762 249,75 Eur);
3)	 Pažangos priemonė LT029-01-03-02 „Visos dienos mokyklos modelio pritaikymas formalaus ir neformalaus švietimo integracijai“, Visagino savivaldybė planuojama įgyvendinti investicinį projektą „Visos dienos užimtumo erdvių sukūrimas Visagino bendrojo ugdymo mokyklose“ (planuojama projekto vertė 1 160 000 Eur, iš jų ES lėšos – 986 000 Eur);
4)	 Pažangos priemonė LT029-01-01-01 „Socialinių paslaugų infrastruktūros, būtinos institucinės globos pertvarkos įgyvendinimui, modernizavimas ir plėtra“, Visagino savivaldybė planuojama įgyvendinti investicinį projektą „Bendrabučio tipo pastato, esančio Kosmoso g. 28 Visagine, patalpų pritaikymas socialinio būsto įrengimui-II etapas“ (planuojama projekto vertė 962 734,71 Eur, iš jų ES lėšos – 818 031,58 Eur);</t>
    </r>
    <r>
      <rPr>
        <sz val="10"/>
        <color rgb="FFFF0000"/>
        <rFont val="Arial"/>
        <family val="2"/>
      </rPr>
      <t xml:space="preserve">
</t>
    </r>
    <r>
      <rPr>
        <sz val="10"/>
        <rFont val="Arial"/>
        <family val="2"/>
      </rPr>
      <t xml:space="preserve">
5)	 Pažangos priemonė LT029-01-01-01 „Socialinių paslaugų infrastruktūros, būtinos institucinės globos pertvarkos įgyvendinimui, modernizavimas ir plėtra“, Visagino savivaldybė planuojama įgyvendinti investicinį projektą „Specialiųjų poreikių turinčių asmenų gerovės kūrimas ir įtrauktis į socialinę ir ekonominę Visagino savivaldybės raidą“ (planuojama projekto vertė 2 110 699,12 Eur, iš jų ES lėšos – 1 793 094,25 Eur);
2023 m. Utenos regiono plėtros taryba patvirtino, kad Visagino miesto vietos veiklos grupės 2024–2029 m. vietos plėtros strategijos projektas atitinka 2022–2030 m. Utenos regiono plėtros plano 1 tikslą “ Gerinti socialinių, sveikatos priežiūros, švietimo paslaugų kokybę ir prieinamumą“ ir 3 tikslą „Prisidėti prie investicinės aplinkos patrauklumo ir bendrų turizmo paslaugų vystymo “.
</t>
    </r>
  </si>
  <si>
    <t xml:space="preserve">VISAGINO SAVIVALDYBĖS  2023-2025 METŲ STRATEGINIO VEIKLOS PLANO 
ĮGYVENDINIMO 2023 M. ATASKAITA </t>
  </si>
  <si>
    <r>
      <t xml:space="preserve">REGIONINIS PLANAVIMAS 2023 m. 
</t>
    </r>
    <r>
      <rPr>
        <i/>
        <sz val="7"/>
        <rFont val="Arial"/>
        <family val="2"/>
      </rPr>
      <t>(informacija apie regionų plėtros programoje, regiono plėtros plane nustatytų uždavinių ir jų vertinimo rodiklių reikšmių pasiekimą atitinkamais finansiniais metais)</t>
    </r>
  </si>
  <si>
    <t>Įdarbintos 2 gydomojo masažo specialistės  ir 2 slaugytojos</t>
  </si>
  <si>
    <t>Pirminės ambulatorinės sveikatos priežiūros paslaugos sveikatos apsaugos ministro nustatytų ūmių būklių atveju atliekamos  ne vėliau kaip per 24 valandas. VšĮ Visagino ligoninėje 2023 metais  rodiklis įvykdytas, aukščiau minėtos paslaugos teikiamos kreipimosi dieną.</t>
  </si>
  <si>
    <t>Pirminės ambulatorinės sveikatos priežiūros paslaugos  VšĮ Visagino ligoninėje suteikiamos kreipimosi metu. 2023 metais rodiklis įvykdytas</t>
  </si>
  <si>
    <t>2023 metais gydytojų kardiologų, neurologų ir endokrinologų  paslaugų suteikimui eilės buvo 31 ir daugiau dienų, pas kitus specialistus neviršija 30 dienų. Rodiklis įvykdytas nepilnai;</t>
  </si>
  <si>
    <r>
      <t xml:space="preserve"> </t>
    </r>
    <r>
      <rPr>
        <sz val="10"/>
        <color rgb="FF000000"/>
        <rFont val="Times New Roman"/>
        <family val="1"/>
        <charset val="186"/>
      </rPr>
      <t xml:space="preserve">2023 metais VšĮ Visagino ligoninėje eilės buvo mažesnės nei SAM patvirtintos siektinos – iki 60 kalendorinių dienų. (Rodiklis įgyvendintas). Stacionarinėms chirurgijos paslaugoms eilių nėra, paslaugos prieinamos kreipimosi metu. Dienos chirurgijos paslaugoms eilės per 2023 m. buvo nuo 0 iki 10 kalendorinių dienų. </t>
    </r>
    <r>
      <rPr>
        <sz val="12"/>
        <color rgb="FF000000"/>
        <rFont val="Times New Roman"/>
        <family val="1"/>
        <charset val="186"/>
      </rPr>
      <t xml:space="preserve">
</t>
    </r>
  </si>
  <si>
    <t>2023 metais VšĮ Visagino ligoninėje atliktos 2 pacientų apklausos. Rodiklio rezultatas 0,9</t>
  </si>
  <si>
    <t>nuoroda į vrm puslapi</t>
  </si>
  <si>
    <t xml:space="preserve">Vadovo pranešimas </t>
  </si>
  <si>
    <t>(Trumpai pateikiama informacija kokios programos buvo vykdomos)</t>
  </si>
  <si>
    <t>202_įstaigos vadovo įsakymu  Nr. __  patvirtintas planas</t>
  </si>
  <si>
    <t xml:space="preserve">Programos uždaviniai </t>
  </si>
  <si>
    <t>Trumpai aprašoma  poveikių rodiklių rezultatų lyginamoji analizė, jei veiklos rezultatų vertinimo rodiklių planuotos reikšmės nepasiektos ar viršytos, įvardijamos to priežastys</t>
  </si>
  <si>
    <t>Nurodoma kita svarbi informacija (pvz.   informacija apie veiklos rizikas, planuojmus veiklos pokyčius ar kt.)</t>
  </si>
  <si>
    <t>(Pateikiama  informacija apie planuotus pasiekti ataskaitinio laikotarpio veiklos tikslus ir uždavinius, svarbiausius su veiklos tikslų ir uždavinių įgyvendinimu susijusius atliktus darbus)</t>
  </si>
  <si>
    <t xml:space="preserve">Švietimo paslaugų plėtros programa (02) </t>
  </si>
  <si>
    <t xml:space="preserve">Programos įgyvendinimo ataskaitinis laikotarpis 2024 m. </t>
  </si>
  <si>
    <t xml:space="preserve">Viešosios infrastruktūros plėtros programa (10) </t>
  </si>
  <si>
    <t>Remontuoti ir prižiūrėti savivaldybės turtą</t>
  </si>
  <si>
    <t>Pastatų konstrukcijų ir inžinerinių tinklų remontas, avariniai darbai</t>
  </si>
  <si>
    <t>SB</t>
  </si>
  <si>
    <t xml:space="preserve">2024 m. plano vykdymas </t>
  </si>
  <si>
    <t>2024 plano įvykdymo proc.</t>
  </si>
  <si>
    <t xml:space="preserve">Aplinkos apsaugos programa (08) </t>
  </si>
  <si>
    <t>Įgyvendinti Lietuvos Respublikos geriamojo vandens tiekimo ir nuotekų tvarkymo įstatymo nuostatas</t>
  </si>
  <si>
    <t>Mokestis už paviršinių nuotekų nuotakyno sistemos tvarkymą</t>
  </si>
  <si>
    <t>Socialinės paramos programos  (06)</t>
  </si>
  <si>
    <t>Užtikrinti socialinių išmokų ir kompensacijų mokėjimą</t>
  </si>
  <si>
    <t>06.01.02. (T)</t>
  </si>
  <si>
    <t xml:space="preserve">Socialinės paramos mokinio reikmenims įsigyti skyrimas </t>
  </si>
  <si>
    <t>Socialinės paramos mokiniams išlaidoms už įsigytus produktus skyrimas</t>
  </si>
  <si>
    <t>D</t>
  </si>
  <si>
    <t>V</t>
  </si>
  <si>
    <t>4 lentelė. Socialinės paramos programos  (06) uždaviniai, priemonės, asignavimai ir kitos lėšos (tūkst.eurų) ir jų stebėsenos rodikliai</t>
  </si>
  <si>
    <t>5 lentelė. Aplinkos apsaugos programa (08) uždaviniai, priemonės, asignavimai ir kitos lėšos (tūkst.eurų) ir jų stebėsenos rodikliai</t>
  </si>
  <si>
    <t>6 lentelė.  Viešosios infrastruktūros plėtros programa (10) uždaviniai, priemonės, asignavimai ir kitos lėšos (tūkst.eurų) ir jų stebėsenos rodikliai</t>
  </si>
  <si>
    <t>3 lentelė.  Švietimo paslaugų plėtros programa (02) uždaviniai, priemonės, asignavimai ir kitos lėšos (tūkst.eurų) ir jų stebėsenos rodikliai</t>
  </si>
  <si>
    <t>Sudaryti sąlygas  ugdyti vaikus ikimokyklinėse, bendrojo lavinimosi ir neformalaus švietimo įstaigose pagal patvirtintas ugdymo programas, teikti pedagoginę, psichologinę, metodinę, aprūpinimo transportu ir kitą pagalbą mokiniams, mokytojams ir mokykloms</t>
  </si>
  <si>
    <t xml:space="preserve">Švietimo įstaigų veiklos organizavimas  </t>
  </si>
  <si>
    <t>Savivaldybės įstaigų ugdymo proceso užtikrinimas</t>
  </si>
  <si>
    <t>A</t>
  </si>
  <si>
    <t>J</t>
  </si>
  <si>
    <t>K</t>
  </si>
  <si>
    <t>KV</t>
  </si>
  <si>
    <t>Organizuoti renginius, turinčius  įtakos ugdymo proceso kokybei, skirtus tęstiniam mokymuisi</t>
  </si>
  <si>
    <t>Nacionalinio mokinių pasiekimų patikrinimo, pagrindinio ugdymo pasiekimų patikrinimo organizavimas ir brandos egzaminų vykdymas</t>
  </si>
  <si>
    <t>Sukurti įtraukias, tinklaveiką ir 
socialines inovacijas skatinančias, kiekvieno mokinio geresnius pasiekimus lemiančias ir šiuolaikiškas kokybiško ugdymo(si) sąlygas</t>
  </si>
  <si>
    <t xml:space="preserve">Projekto „Visagino savivaldybės priemonių, numatytų  „Tūkstantmečio mokyklų" Visagino ir Ignalinos rajono savivaldybių Švietimo pažangos plane" įgyvendinimas </t>
  </si>
  <si>
    <t>E</t>
  </si>
  <si>
    <t>EV</t>
  </si>
  <si>
    <t>NE</t>
  </si>
  <si>
    <t>NEV</t>
  </si>
  <si>
    <t>Dalyvavimas nacionaliniu ir tarptautiniu lygiu įgyvendinamuose projektuose</t>
  </si>
  <si>
    <t xml:space="preserve">2 lentelė. 2024-2027 metų asignavimų ir kitų lėšų pasiskirstymas pagal programas (tūkst. eurų) </t>
  </si>
  <si>
    <t xml:space="preserve">Siektina poveikio rodiklio reikšmė 2024 m.  </t>
  </si>
  <si>
    <t xml:space="preserve">Faktinė poveikio rodiklio reikšmė 2024 m. </t>
  </si>
  <si>
    <t>Sukurti įtraukias, tinklaveiką ir socialines inovacijas skatinančias, kiekvieno mokinio geresnius pasiekimus lemiančias ir šiuolaikiškas kokybiško ugdymo(si) sąlygas</t>
  </si>
  <si>
    <t>98 proc.</t>
  </si>
  <si>
    <t>92  proc.</t>
  </si>
  <si>
    <t>100 proc</t>
  </si>
  <si>
    <t>50 proc.</t>
  </si>
  <si>
    <t>29 proc.</t>
  </si>
  <si>
    <t>10.02.05.01. (TP)</t>
  </si>
  <si>
    <t>10.02.05.  (T)</t>
  </si>
  <si>
    <t>08.01.02. (T)</t>
  </si>
  <si>
    <t>08.01.02.01. (TP)</t>
  </si>
  <si>
    <t>06.01.02.08. (TP)</t>
  </si>
  <si>
    <t>06.01.02.09. (TP)</t>
  </si>
  <si>
    <t>02.01.01.  (T)</t>
  </si>
  <si>
    <t>02.01.01.01. (TP)</t>
  </si>
  <si>
    <t>02.01.01.02. (TP)</t>
  </si>
  <si>
    <t>02.01.02. (T)</t>
  </si>
  <si>
    <t>02.01.02.03. (TP)</t>
  </si>
  <si>
    <t>02.01.02.04. (TP)</t>
  </si>
  <si>
    <t>02.01.03.  (P)</t>
  </si>
  <si>
    <t>02.01.03.01. (PP)</t>
  </si>
  <si>
    <t>95 proc.</t>
  </si>
  <si>
    <t xml:space="preserve">Įgyvendinant priemonę buvo sudarytos sąlygos ugdyti vaikus, vykdoma ūkinė ir pedagoginė veikla, užtikrinant racionalų lėšų panaudojimą darbo užmokesčiui, prekėms ir paslaugoms. Užtikrinta, kad gimnazijos valgykloje mokiniams būtų teikiamas kokybiškas maitinimas  ir užtikrintos kitos paslaugos. Priemonė įvykdyta.
</t>
  </si>
  <si>
    <t xml:space="preserve">Įgyvendinant priemonę buvo užtikrinamas mokinių, besimokančių pagal pagrindinio ir vidurinio ugdymo programas mokymo reikmių tenkinimas.Priemonė pilnai įvykdyta.. </t>
  </si>
  <si>
    <t>Įgyvendinant projektą ,,Atviros ekosistemos atsiskaitymams negrynaisiais pinigais bendrojo ugdymo įstaigų valgyklose kūrimas" buvo įsigytas kasos aparatas su atsiskaitymo mokinio  pažymėjimais sistema. Įgyvendinant projektą ,,Galimybių mokykla" buvo įsigyti vadovėliai pagal atnaujintas ugdymo programas. Kadangi šio projekto pabaiga yra numatyta 2025 m. sausio 31 d., priemonė įvykdyta iš dalies.</t>
  </si>
  <si>
    <t xml:space="preserve">Pagal programą buvo suplanuoti ir atlikti  stogo metalinio aptvėrimo dažymo darbai ir įrengta gimnazijos gaisro aptikimo ir signalizavimo sistema.Priemonė pilnai įgyvendinta.
</t>
  </si>
  <si>
    <t xml:space="preserve">Vadovaujantis Lietuvos Respublikos socialinės paramos mokiniams įstatymu, mokiniams, kurių vidutinės bendrai gyvenančių asmenų pajamos vienam asmeniui per mėnesį mažesnės kaip 1,5 VRP, išimties atvejais mažesnės kaip 2 arba 2,5 VRP, skiriama 2 BSI dydžio parama mokinio reikmenims įsigyti. Atsižvelgiant į poreikį, mokiniai buvo aprūpinti mokymo reikreikmenimis, priemonės rodiklis įvykdytas.
</t>
  </si>
  <si>
    <t>Programą įgyvendino Visagino ,,Atgimimo" gimnazija</t>
  </si>
  <si>
    <t>Programos tikslas - įgyvendinti Visagino savivaldybės strateginiame plėtros plane numatytus tikslus ir uždavinius aplinkos būklei ir kokybei savivaldybėje pagerinti bei aplinkos užterštumui sumažinti</t>
  </si>
  <si>
    <t xml:space="preserve"> Programos tikslas -  padidinti miesto viešųjų erdvių patrauklumą, užtikrinti švarą ir tvarką, įgyvendinti priemones, skirtas bendruomenės infrastruktūros plėtrai, pagerinti gyvenimo aplinką ir kokybę, pagerinti kelių ir gatvių dangas, rekonstruoti kelius, rekonstruoti esamas automobilių stovėjimo aikšteles bei įrengti naujas, sudaryti gyventojams patogias susisiekimo sąlygas nuostolingais keleivių pervežimo maršrutais, teikti gyventojams kokybiškas komunalines paslaugas ir gerinti jų kokybę, prižiūrėti ir modernizuoti miesto inžinerinės ir rekreacinės infrastruktūros objektus, prižiūrėti ir modernizuoti gyvenamąjį fondą, gerinti kapinių priežiūrą ir viešąją infrastruktūrą.</t>
  </si>
  <si>
    <t>Švietimas – prioritetinė valstybės remiama Lietuvos Respublikos raidos sritis. Švietimas turi įtakos Visagino kultūrinei, socialinei ir ekonominei pažangai. Šia programa siekiama laiduoti valstybės ir Visagino savivaldybės švietimo politikos įgyvendinimą, ugdymo kokybę, išsilavinimo standartus atitinkantį išsilavinimą, vaikų socialinį ir psichologinį saugumą, skatinti ir remti besimokančiųjų užimtumą; įgyvendinti priemones, numatytas Visagino savivaldybės strateginiame plėtros plane, Lietuvos Respublikos Vyriausybės bei ministerijų teisės aktuose.</t>
  </si>
  <si>
    <t>Programą įgyvendino Visagino ,,Atgimimo" gimnazija.</t>
  </si>
  <si>
    <t xml:space="preserve">
2024 M. PAGRINDINIAI ASIGNAVIMŲ VALDYTOJO  VEIKLOS TIKSLAI IR  PLANUOTI PASIEKTI REZULTATAI
</t>
  </si>
  <si>
    <t>P-02.01.01.01.</t>
  </si>
  <si>
    <t xml:space="preserve">Įgyvendinant priemonę buvo vykdomi mokykliniai ir valstybiniai brandos egzaminai, pagrindinio ugdymo pasiekimų patikrinimai Valstybės dotacijos skirtos lėšos ir įstaigos ( bazinės mokyklos) surinktos pajamos  buvo  panaudotos brandos egzaminų organizavimui ir vykdymui. Priemonė pilnai įvykdyta.
</t>
  </si>
  <si>
    <t>P-02.01.01.02.</t>
  </si>
  <si>
    <t>P-02.01.02.03</t>
  </si>
  <si>
    <t>P-02.01.02.04</t>
  </si>
  <si>
    <t>P- 02.01.03.01</t>
  </si>
  <si>
    <t>,,Tūkstantmečio mokyklų" programos Visagino ir Ignalinos rajono savivaldybių pažangos plane numatytų priemonių įgyvendinimas proc. nuo visų planuotų įgyvendinti priemonių.</t>
  </si>
  <si>
    <t xml:space="preserve">Pagal TŪM programos Visagino ir Ignalinos rajono savivaldybių pažangos plano veiklas įrengta muzikos laboratorija, radijo taškas,organizyuoti mokymai mokytojams ir tęstinės veiklos mokiniams. Kadangi didžiosios dalies  TŪM projekto darbų (buvusio baseino patalpų kapitalinio remonto,sensorinio kambario, keltuvo įrengimo ir kt.)  pabaiga numatyta 2025 m. Priemonė įvykdyta iš dalies.
</t>
  </si>
  <si>
    <t xml:space="preserve">Rodiklis įvykdytas iš dalies, nes užsitęsė ataskaitiniu laikotarpiu vykę viešųjų pirkimų konkusai techninei dokumentacijai ir dėl rangovų kaltės pavėluotai pradėti remonto darbai.. </t>
  </si>
  <si>
    <t>Įvykdyta</t>
  </si>
  <si>
    <t xml:space="preserve">Įvykdyta </t>
  </si>
  <si>
    <t>Įvykdyta iš dalies, nes vieno iš projektų pabaiga numatyta 2025 m. sausio 31 d.</t>
  </si>
  <si>
    <t>P-06.01.02.08.</t>
  </si>
  <si>
    <t>P-06.01.02.09</t>
  </si>
  <si>
    <t>Vadovaujantis Lietuvos Respublikos socialinės paramos mokiniams įstatymu, mokiniams, kurių vidutinės bendrai gyvenančių asmenų pajamos vienam asmeniui per mėnesį mažesnės kaip 1,5 VRP, išimties atvejais mažesnės kaip 2  VRP, skiriamas nemokamas maitinimas.Atsižvelgiant į tai, kad 2024 m. mokinių, gaunančių nemokamą maitinimą, skaičius keitėsi, priemonė įgyvendinta pagal poreikį.</t>
  </si>
  <si>
    <t>Įvykdyta (keitėsi poreikis)</t>
  </si>
  <si>
    <t>Visagino savivaldybės tarybos 2024-02-02 sprendimu Nr. T-29 patvirtintas planas.</t>
  </si>
  <si>
    <t>08.01.02.01.</t>
  </si>
  <si>
    <t xml:space="preserve">Programa buvo vykdoma atsiskaitant pagal paviršinių nuotekų tvarkytojo nustatomus tarifus, apmokaant UAB ,,Visagino būstas" pateiktas sąskaitas faktūras. Dėl tarifų pasikeitimo 2024 m. priemonė nebuvo įvykdyta 100 proc. Priemonė įvykdyta pagal poreikį..  
</t>
  </si>
  <si>
    <t>Ivykdyta (pagal poreikį)</t>
  </si>
  <si>
    <t>P-10.02.05.01.</t>
  </si>
  <si>
    <t>Lėšų, skirtų už paviršinių nuotekų nuotakyno sistemos tvarkymą, panaudojimas proc.</t>
  </si>
  <si>
    <t>Lėšų, skirtų remonto darbams, panaudojimas proc.</t>
  </si>
  <si>
    <t>Lėšų, skirtų mokinių paramai, panaudojimas proc.</t>
  </si>
  <si>
    <t>Lėšų, skirtų mokinių paramai, panaudojimas proc,</t>
  </si>
  <si>
    <t>Lėšų, skirtų įstaigos veiklos organizavimui, panaudojimas proc.</t>
  </si>
  <si>
    <t>Lėšų, skirtų savivaldybės įstaigų ugdymo proceso užtikrinimui, panaudojimas proc.</t>
  </si>
  <si>
    <t>Lėšų, skirtų MBE, VBE organizavimui ir vykdymui, panaudojimas proc.</t>
  </si>
  <si>
    <t>Projektinių lėšų prjekto veikloms įgyvendinti panaudojimas proc.</t>
  </si>
  <si>
    <t>Įgyvendinant 2024 m. veiklos planą, buvo susitelkta ties atnaujinto ugdymo turinio ir įtraukiojo ugdymo įgyvendinimu, projektinės ir edukacinės veiklos plėtojimu, mokytojų skaitmeninio raštingumo ir STEAM kompetencijų ugdymu, kompetencijų, reikalingų įtraukties principui įgyvendinti, stiprinimu, inovacijų diegimu ir jų panaudojimu ugdymo kokybei gerinti.
Gimnazija yra programos ,,Tūkstantmečio mokyklos“ dalyvė. Pasirinkta kryptis – kultūrinis ugdymas. Tačiau, įgyvendinant Pažangos planą, nemažas dėmesys skiriamas STEAM, įtraukiajam ugdymui ir lyderystės skatinimui. Tęsiant šio projekto vykdymą, gimnazijoje įrengta muzikos laboratorija, garso įrašų studija ir radijo taškas, įrenginėjama multifunkcinė salė. Atliekamas buvusio baseino patalpų remontas, kuriose bus įrengta gamtos mokslų STEAM laboratorija. Gimnazijos vadovai ir mokytojai (100 proc.) dalyvavo ilgalaikiuose mokymuose ir stažuotėse (užsienyje ir Lietuvoje). 
Siekiant įtraukti jaunus žmones į aktyvų pilietinį visuomenės gyvenimą, skatinti lyderystę ir verslumą, bendradarbiaujant su socialiniais partneriais, buvo vykdomas ir tęsiamas projektas ,,Civic space“, ,,Dalyvaujamasis biudžetas”. 
Gimnazijoje sklandžiai įgyvendintas nacionalinis projektas ,,Lietuvos Junior Achieviment Accelerator X“. Pagal šią programą 2024 m. įregistruota net 2 mokinių mokomosios bendrovės. Projekto dalyvių komanda dalyvavo Ukmergėje vykusioje mokomųjų mokinių bendrovių „eXpo“ mugėje ir laimėjo ,,Socialiai atsakinga mokomoji mokinių bendrovė“ nominaciją, gimnazijoje organizavo ,,Pyragų dieną“ ir Kalėdinę mugę. Pagal projekto ,,Tūkstantmečio mokyklos I“ veiklas I-III g klasių mokinių komanda dalyvavo VILNIUS TECH Ateities Inžinerijos 7-ame sezone, pristatė savo darbą ir tapo laimėtojais. 
Pilietinių kompetencijų ugdymas ir lietuvių kalbos mokėjimo bei vartojimo tobulinimas vyko per vykdomus tęstinius projektus ,,Svajonių komanda“ ir ,,Mokyklos – Europos parlamento ambasadorės“. Už aktyvią ir svarią veiklą 2024 m. gimnazijai suteiktas Mokyklos – Europos Parlamento ambasadorės vardas, o mokinių komanda apdovanota kelione į Strasbūrą. 
Daug dėmesio skirta edukacinių veiklų plėtojimui. Turiningai vyko pamokos netradicinėse aplinkose, panaudojant Kultūros paso teikiamas galimybes, organizuojant edukacines išvykas ir keliones į Vilnių, Kauną, Klaipėdą, Palangą, Nidą, Taliną, Varšuvą, Rygą. Renginių ir užsiėmimų metu buvo ugdomos kultūrinės, pažinimo, komunikavimo, STEAM, inžinerinės, socialinės ir emocinės kompetencijos.
Siekiant pagerinti lietuvių kalbos mokėjimo ir vartojimo įgūdžius, ugdyti pilietines nuostatas, buvo tęsiamas gimnazijos lietuvių kalbos pažangos gerinimo plano įgyvendinimas, vykdytos projektinės veiklos LRT studijoje, Nacionalinėje M. Mažvydo bibliotekoje, Visagino muziejuje, Visagino viešojoje bibliotekoje, Visagino kultūros centre. Neišdildomą įspūdį paliko gimnazijoje vykęs susitikimas ir surengta pilietiškumo pamoka su LR prezidentu Gitanu Nausėda ir Visagino savivaldybės meru Erlandu Galaguz.
                   2024 m. gimnazijoje buvo įvairiapusiškai tobulinta mokomoji veikla, turiningai puoselėtos vertybinės nuostatos, sistemingai gerinta mokinių mokymuisi ir mokytojų darbui palanki aplinka. Inovacijų diegimas, mokytojų kompetencijų tobulinimas, mokiniams sudarytos pasirinkimo sąlygos leido užtikrinti kokybišką ugdymą ir pasiekti pažangą: pagal respublikinių olimpiadų rezultatus 2024 m. gimnazija šalyje yra 29 vietoje, užimta 3 prizinės vietos: I vieta ekonomikos ir verslo olimpiadoje ir dvi III vietos gimtosios (rusų) kalbos ir technologijų olimpiadose. Iš 60 gimnazijų, geriausiai išmokančių matematikos, esame 25 vietoje, fizikos – 39 vietoje, informacinių technologijų – 54 vietoje. Visų dalykų, išskyrus lietuvių kalbą ir geografiją, VBE vidurkiai yra aukštesni šalies lygio. (,,Reitingai“ 2024 m. gruodis-2025 m. gegužė Nr.2 (22)). 
Įstaigos vadovo vardas, pavardė</t>
  </si>
  <si>
    <t>Visagino „Atgimimo“ gimnazijos strateginio ir metinio veiklos planų rengimui yra sudaryta ir mokyklos direktoriaus 2023 m. rugpjūčio 31d. įsakymu Nr. V-60 patvirtinta strateginio plano ir metinio veiklos plano sudarymo ir koordinavimo grupė, kuriai vadovauja gimnazijos direktorius. Rengiant mokyklos metinį veiklos planą 2024 – 2025 m. m. vadovautasi gimnazijos 2023 –2027 m. strateginiu planu, Lietuvos pažangos strategija „Lietuva 2030“, Geros mokyklos koncepcija, Visagino savivaldybės 2023–2030 metų strateginiu plėtros planu. Atsižvelgiant į socialinius, ekonominius ir politinius veiksnius buvo nustatyti veiklos tikslai ir uždaviniai, apibrėžti prioritetai ir priemonės uždaviniams vykdyti.
          2024 m. buvo nustatyti gimnazijos veiklos prioritetai:
1. Veiksmingo, individualizuoto ir diferencijuoto, savivaldaus, kokybiško, kūrybiško, saugaus ugdymo(si), mokinių pasiekimų bei pažangos užtikrinimas.
2. Įsivertinimu grįstos švietimo kokybės kultūros diegimas.
3. Lietuvių (valstybinės) kalbos mokymo tobulinimas, vartojimo skatinimas, pilietinių nuostatų formavimas.
          2024 m. iškelti tikslai:
1. Užtikrinti kokybišką ugdymą, kūrybišką veiklą ir kurti patrauklios gimnazijos įvaizdį.
2. Įdiegti duomenų analize ir įsivertinimu grįstą švietimo kokybės kultūrą, užtikrinančią savivaldos ir socialinės partnerystės darną.
3. Suteikti mokiniams palankiausias galimybes išskleisti individualius gebėjimus, ugdymosi ir studijų poreikius, užtikrinant švietimo prieinamumą ir lygias galimybes, maksimaliai plėtojant vaikų ir jaunimo švietimo aprėptį.
           Įgyvendinant Visagino švietimo paslaugų plėtros programą (02) gimnazijoje nustatyti strateginiai tikslai ir uždaviniai, apibrėžti prioritetai ir priemonės uždaviniams vykdyti. Parengtas mokyklos metinis veiklos planas ir kuriamos įtraukios, tinklaveiką ir socialines inovacijas skatinančios, kiekvieno mokinio geresnius pasiekimus lemiančios, šiuolaikiškos kokybiško pagrindinio II dalies ir vidurinio ugdymo paslaugos ir sąlygos, organizuojami PUPP, MBE, VBE, įgyvendinamos atnaujintos ugdymo programos ir gimnazijos lietuvių kalbos pažangos gerinimo planas, vykdomos prevencinės programos.: Smurto ir patyčių bei priklausomybių prevencijos programa, Raktai į sėkmę, Alkoholio, tabako ir kitų psichiką veikiančių medžiagų vartojimo prevencijos programa. Pagal TŪM programą gimnazijoje modernizuotas interneto tinklas, įrengta muzikos laboratorija, radijo taškas, vyko ilgalaikiai vadovų ir mokytojų mokymai, buvo vykdomos tęstinės projektinės veiklos mokiniams. Mokymo(si) sunkumų turintiems bei gabiems mokiniams teikiama kvalifikuota ir efektyvi socialinė, psichologinė, specialioji ir pedagoginė pagalba, užtikrinamas mokinių saugumas. Įgyvendinant projektą ,,Atviros ekosistemos atsiskaitymams negrynaisiais pinigais bendrojo ugdymo įstaigų valgyklose kūrimas" įsigytas kasos aparatas su atsiskaitymo mokinio pažymėjimais sistema. Įgyvendinant projektą ,,Galimybių mokykla" buvo įsigyti vadovėliai pagal atnaujintas ugdymo programas. 
           Vykdant Visagino savivaldybės socialinės paramos įgyvendinimo programą (06), mokiniams pagal poreikį buvo teikiamos nemokamo maitinimo paslaugos, socialinę paramą gaunantys mokiniai buvo aprūpinami mokinio reikmenimis. 
            Įgyvendinant Visagino savivaldybės aplinkos apsaugos programą (08) buvo vykdomas mokinių švietimas aplinkosaugos klausimais. Formuojami tvaraus ir ekologiško gyvenimo principai per gamtamokslinių dalykų veiklas. Vykdomas respublikinis gamtosauginis projektas  ,,Mes rūšiuojam“. Pagal poreikį panaudotos lėšos įstaigos paviršinių nuotekų nuotakyno sistemos tvarkymui.
             Įgyvendinant Visagino savivaldybės viešosios infrastruktūros plėtros programą (10) , gavus asignavimus iš savivaldybės biudžeto, buvo atlikti stogo metalinio aptvėrimo dažymo darbai ir įrengta gimnazijos gaisro aptikimo ir signalizavimo sistema. Pagal TŪM programos Visagino ir Ignalinos rajono savivaldybių pažangos plano numatytus darbus buvo atliekamas buvusio baseino patalpų kapitalinis remontas gamtamokslinei STEAM laboratorijai, sensoriniam kambariui įrengti.</t>
  </si>
  <si>
    <t xml:space="preserve">Visagino ,,Atgimimo“ gimnazija 2024 m. vykdė 4 programas: švietimo paslaugų plėtros programą (02), socialinės paramos programą (06), aplinkos apsaugos programą (08)viešosios infrastruktūros programą (10)
</t>
  </si>
  <si>
    <t xml:space="preserve">VISAGINO ,,ATGIMIMO“ GIMNAZIJOS  VEIKLOS  ATASKAITA </t>
  </si>
  <si>
    <t>Direktorė Veronika Voitekian</t>
  </si>
  <si>
    <t>Visagino savivaldybės tarybos 2024-02-02  sprendimu Nr. T-29 patvirtintas planas</t>
  </si>
  <si>
    <t>Visagino savivaldybės tarybos 2024-02-02 sprendimu Nr. T-29 patvirtintas planas</t>
  </si>
  <si>
    <t>Visagino savivaldybės tarybos 2024-02-02 sprendimu Nr. T-29  patvirtintas planas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</si>
</sst>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quot;     &quot;;\-#,##0.00&quot;     &quot;;&quot; -&quot;#&quot;     &quot;;@\ "/>
    <numFmt numFmtId="165" formatCode="#,##0.00&quot;    &quot;;\-#,##0.00&quot;    &quot;;&quot; -&quot;#&quot;    &quot;;@\ "/>
    <numFmt numFmtId="166" formatCode="0.000"/>
    <numFmt numFmtId="167" formatCode="0.0"/>
    <numFmt numFmtId="168" formatCode="00"/>
  </numFmts>
  <fonts count="137">
    <font>
      <sz val="10"/>
      <name val="Arial"/>
      <family val="2"/>
      <charset val="186"/>
    </font>
    <font>
      <sz val="11"/>
      <color indexed="8"/>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0"/>
      <name val="TimesLT"/>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color indexed="10"/>
      <name val="Arial"/>
      <family val="2"/>
      <charset val="186"/>
    </font>
    <font>
      <b/>
      <sz val="10"/>
      <name val="Times New Roman"/>
      <family val="1"/>
      <charset val="186"/>
    </font>
    <font>
      <sz val="10"/>
      <name val="Times New Roman"/>
      <family val="1"/>
      <charset val="186"/>
    </font>
    <font>
      <sz val="9"/>
      <name val="Times New Roman"/>
      <family val="1"/>
      <charset val="186"/>
    </font>
    <font>
      <sz val="8"/>
      <name val="Times New Roman"/>
      <family val="1"/>
      <charset val="186"/>
    </font>
    <font>
      <sz val="8"/>
      <name val="Arial"/>
      <family val="2"/>
      <charset val="186"/>
    </font>
    <font>
      <b/>
      <i/>
      <sz val="10"/>
      <color indexed="14"/>
      <name val="Times New Roman"/>
      <family val="1"/>
      <charset val="186"/>
    </font>
    <font>
      <i/>
      <sz val="8"/>
      <name val="Times New Roman"/>
      <family val="1"/>
      <charset val="186"/>
    </font>
    <font>
      <sz val="7"/>
      <name val="Times New Roman"/>
      <family val="1"/>
      <charset val="186"/>
    </font>
    <font>
      <b/>
      <i/>
      <sz val="10"/>
      <name val="Times New Roman"/>
      <family val="1"/>
      <charset val="186"/>
    </font>
    <font>
      <b/>
      <i/>
      <sz val="10"/>
      <color indexed="8"/>
      <name val="Times New Roman"/>
      <family val="1"/>
      <charset val="186"/>
    </font>
    <font>
      <i/>
      <sz val="8"/>
      <name val="Arial"/>
      <family val="2"/>
      <charset val="186"/>
    </font>
    <font>
      <sz val="10"/>
      <color indexed="10"/>
      <name val="Times New Roman"/>
      <family val="1"/>
      <charset val="186"/>
    </font>
    <font>
      <sz val="10"/>
      <color indexed="8"/>
      <name val="Times New Roman"/>
      <family val="1"/>
      <charset val="186"/>
    </font>
    <font>
      <sz val="8"/>
      <color indexed="8"/>
      <name val="Times New Roman"/>
      <family val="1"/>
      <charset val="186"/>
    </font>
    <font>
      <sz val="9"/>
      <name val="Times New Roman"/>
      <family val="1"/>
      <charset val="1"/>
    </font>
    <font>
      <sz val="10"/>
      <name val="Times New Roman"/>
      <family val="1"/>
      <charset val="204"/>
    </font>
    <font>
      <b/>
      <sz val="12"/>
      <name val="Times New Roman"/>
      <family val="1"/>
      <charset val="186"/>
    </font>
    <font>
      <b/>
      <sz val="12"/>
      <color indexed="8"/>
      <name val="Times New Roman"/>
      <family val="1"/>
      <charset val="186"/>
    </font>
    <font>
      <b/>
      <sz val="10"/>
      <name val="Times New Roman"/>
      <family val="1"/>
      <charset val="1"/>
    </font>
    <font>
      <sz val="10"/>
      <name val="Times New Roman"/>
      <family val="1"/>
      <charset val="1"/>
    </font>
    <font>
      <sz val="9"/>
      <name val="Times New Roman"/>
      <family val="1"/>
      <charset val="204"/>
    </font>
    <font>
      <sz val="8"/>
      <name val="Times New Roman"/>
      <family val="1"/>
      <charset val="1"/>
    </font>
    <font>
      <sz val="10"/>
      <color indexed="8"/>
      <name val="Times New Roman"/>
      <family val="1"/>
      <charset val="1"/>
    </font>
    <font>
      <b/>
      <i/>
      <sz val="10"/>
      <color indexed="14"/>
      <name val="Times New Roman"/>
      <family val="1"/>
      <charset val="1"/>
    </font>
    <font>
      <sz val="9"/>
      <color indexed="81"/>
      <name val="Tahoma"/>
      <family val="2"/>
      <charset val="186"/>
    </font>
    <font>
      <sz val="6"/>
      <name val="Times New Roman"/>
      <family val="1"/>
      <charset val="1"/>
    </font>
    <font>
      <b/>
      <sz val="9"/>
      <color indexed="81"/>
      <name val="Tahoma"/>
      <family val="2"/>
      <charset val="186"/>
    </font>
    <font>
      <sz val="10"/>
      <name val="Arial"/>
      <family val="2"/>
      <charset val="186"/>
    </font>
    <font>
      <sz val="10"/>
      <color indexed="10"/>
      <name val="Times New Roman"/>
      <family val="1"/>
      <charset val="186"/>
    </font>
    <font>
      <sz val="10"/>
      <color indexed="10"/>
      <name val="Arial"/>
      <family val="2"/>
      <charset val="186"/>
    </font>
    <font>
      <b/>
      <sz val="10"/>
      <color indexed="10"/>
      <name val="Times New Roman"/>
      <family val="1"/>
      <charset val="1"/>
    </font>
    <font>
      <sz val="10"/>
      <color indexed="10"/>
      <name val="Times New Roman"/>
      <family val="1"/>
      <charset val="1"/>
    </font>
    <font>
      <sz val="10"/>
      <name val="Times Bold Italic"/>
      <family val="1"/>
    </font>
    <font>
      <i/>
      <sz val="8"/>
      <name val="Times Bold Italic"/>
      <family val="1"/>
    </font>
    <font>
      <sz val="10"/>
      <color indexed="10"/>
      <name val="Times New Roman"/>
      <family val="1"/>
      <charset val="204"/>
    </font>
    <font>
      <sz val="9"/>
      <color indexed="10"/>
      <name val="Times New Roman"/>
      <family val="1"/>
      <charset val="1"/>
    </font>
    <font>
      <sz val="8"/>
      <color indexed="10"/>
      <name val="Times New Roman"/>
      <family val="1"/>
      <charset val="1"/>
    </font>
    <font>
      <b/>
      <i/>
      <sz val="10"/>
      <color indexed="10"/>
      <name val="Times New Roman"/>
      <family val="1"/>
      <charset val="186"/>
    </font>
    <font>
      <b/>
      <sz val="12"/>
      <name val="Times Bold Italic"/>
      <family val="1"/>
    </font>
    <font>
      <sz val="12"/>
      <name val="Times Bold Italic"/>
      <family val="1"/>
    </font>
    <font>
      <i/>
      <sz val="12"/>
      <name val="Times Bold Italic"/>
      <family val="1"/>
    </font>
    <font>
      <b/>
      <i/>
      <sz val="12"/>
      <name val="Times Bold Italic"/>
      <family val="1"/>
    </font>
    <font>
      <sz val="8"/>
      <name val="Times Bold Italic"/>
      <family val="1"/>
    </font>
    <font>
      <b/>
      <sz val="8"/>
      <name val="Times Bold Italic"/>
      <family val="1"/>
    </font>
    <font>
      <b/>
      <i/>
      <sz val="8"/>
      <name val="Times Bold Italic"/>
      <family val="1"/>
    </font>
    <font>
      <b/>
      <i/>
      <sz val="10"/>
      <name val="Times Bold Italic"/>
      <family val="1"/>
    </font>
    <font>
      <sz val="12"/>
      <color indexed="10"/>
      <name val="Times Bold Italic"/>
      <family val="1"/>
    </font>
    <font>
      <b/>
      <sz val="12"/>
      <color indexed="10"/>
      <name val="Times Bold Italic"/>
      <family val="1"/>
    </font>
    <font>
      <b/>
      <sz val="10"/>
      <name val="Times Bold Italic"/>
      <family val="1"/>
    </font>
    <font>
      <sz val="12"/>
      <color indexed="53"/>
      <name val="Times Bold Italic"/>
      <family val="1"/>
    </font>
    <font>
      <sz val="12"/>
      <color indexed="12"/>
      <name val="Times Bold Italic"/>
      <family val="1"/>
    </font>
    <font>
      <b/>
      <i/>
      <sz val="12"/>
      <color indexed="10"/>
      <name val="Times Bold Italic"/>
      <family val="1"/>
    </font>
    <font>
      <sz val="12"/>
      <color indexed="8"/>
      <name val="Times New Roman"/>
      <family val="1"/>
      <charset val="186"/>
    </font>
    <font>
      <sz val="11"/>
      <color theme="1"/>
      <name val="Calibri"/>
      <family val="2"/>
      <charset val="186"/>
      <scheme val="minor"/>
    </font>
    <font>
      <b/>
      <i/>
      <sz val="10"/>
      <color rgb="FFFF00FF"/>
      <name val="Times New Roman"/>
      <family val="1"/>
      <charset val="186"/>
    </font>
    <font>
      <sz val="10"/>
      <color rgb="FF000000"/>
      <name val="Times New Roman"/>
      <family val="1"/>
      <charset val="186"/>
    </font>
    <font>
      <sz val="8"/>
      <color rgb="FF000000"/>
      <name val="Times New Roman"/>
      <family val="1"/>
      <charset val="186"/>
    </font>
    <font>
      <b/>
      <i/>
      <sz val="10"/>
      <color rgb="FF000000"/>
      <name val="Times New Roman"/>
      <family val="1"/>
      <charset val="186"/>
    </font>
    <font>
      <b/>
      <sz val="12"/>
      <color rgb="FF000000"/>
      <name val="Times New Roman"/>
      <family val="1"/>
      <charset val="186"/>
    </font>
    <font>
      <b/>
      <sz val="10"/>
      <name val="Arial"/>
      <family val="2"/>
    </font>
    <font>
      <sz val="12"/>
      <name val="Times New Roman"/>
      <family val="1"/>
    </font>
    <font>
      <sz val="10"/>
      <name val="Arial"/>
      <family val="2"/>
    </font>
    <font>
      <i/>
      <sz val="12"/>
      <name val="Times New Roman"/>
      <family val="1"/>
      <charset val="186"/>
    </font>
    <font>
      <b/>
      <sz val="10"/>
      <name val="Arial"/>
      <family val="2"/>
      <charset val="186"/>
    </font>
    <font>
      <sz val="9"/>
      <name val="Calibri"/>
      <family val="2"/>
      <charset val="186"/>
    </font>
    <font>
      <b/>
      <sz val="7"/>
      <name val="Arial"/>
      <family val="2"/>
    </font>
    <font>
      <sz val="7"/>
      <name val="Arial"/>
      <family val="2"/>
    </font>
    <font>
      <b/>
      <sz val="7"/>
      <color rgb="FF000000"/>
      <name val="Arial"/>
      <family val="2"/>
    </font>
    <font>
      <b/>
      <i/>
      <sz val="7"/>
      <name val="Arial"/>
      <family val="2"/>
    </font>
    <font>
      <b/>
      <sz val="9"/>
      <name val="Arial"/>
      <family val="2"/>
    </font>
    <font>
      <sz val="9"/>
      <name val="Arial"/>
      <family val="2"/>
    </font>
    <font>
      <sz val="10"/>
      <color rgb="FFFF0000"/>
      <name val="Arial"/>
      <family val="2"/>
    </font>
    <font>
      <b/>
      <sz val="10"/>
      <color rgb="FF000000"/>
      <name val="Arial"/>
      <family val="2"/>
    </font>
    <font>
      <sz val="10"/>
      <color rgb="FFFF0000"/>
      <name val="Arial"/>
      <family val="2"/>
      <charset val="186"/>
    </font>
    <font>
      <b/>
      <sz val="8"/>
      <name val="Arial"/>
      <family val="2"/>
    </font>
    <font>
      <sz val="8"/>
      <name val="Arial"/>
      <family val="2"/>
    </font>
    <font>
      <sz val="8"/>
      <color rgb="FFFF0000"/>
      <name val="Arial"/>
      <family val="2"/>
    </font>
    <font>
      <sz val="10"/>
      <name val="Times New Roman"/>
      <family val="1"/>
    </font>
    <font>
      <sz val="7"/>
      <color rgb="FF000000"/>
      <name val="Arial"/>
      <family val="2"/>
    </font>
    <font>
      <i/>
      <sz val="7"/>
      <color rgb="FF000000"/>
      <name val="Arial"/>
      <family val="2"/>
    </font>
    <font>
      <sz val="11"/>
      <name val="Times New Roman"/>
      <family val="1"/>
    </font>
    <font>
      <b/>
      <sz val="10"/>
      <name val="Times New Roman"/>
      <family val="1"/>
    </font>
    <font>
      <sz val="10"/>
      <color rgb="FF000000"/>
      <name val="Times New Roman"/>
      <family val="1"/>
    </font>
    <font>
      <sz val="10"/>
      <color theme="4"/>
      <name val="Arial"/>
      <family val="2"/>
      <charset val="186"/>
    </font>
    <font>
      <i/>
      <sz val="6"/>
      <name val="Arial"/>
      <family val="2"/>
    </font>
    <font>
      <sz val="9"/>
      <color rgb="FFFF0000"/>
      <name val="Arial"/>
      <family val="2"/>
    </font>
    <font>
      <b/>
      <sz val="9"/>
      <color rgb="FFFF0000"/>
      <name val="Arial"/>
      <family val="2"/>
    </font>
    <font>
      <b/>
      <sz val="9"/>
      <color rgb="FF000000"/>
      <name val="Arial"/>
      <family val="2"/>
    </font>
    <font>
      <sz val="9"/>
      <name val="Arial"/>
      <family val="2"/>
      <charset val="186"/>
    </font>
    <font>
      <b/>
      <sz val="9"/>
      <name val="Times New Roman"/>
      <family val="1"/>
      <charset val="186"/>
    </font>
    <font>
      <sz val="9"/>
      <name val="Times New Roman"/>
      <family val="1"/>
    </font>
    <font>
      <i/>
      <sz val="9"/>
      <name val="Arial"/>
      <family val="2"/>
    </font>
    <font>
      <i/>
      <sz val="9"/>
      <color rgb="FFFF0000"/>
      <name val="Arial"/>
      <family val="2"/>
    </font>
    <font>
      <b/>
      <i/>
      <sz val="9"/>
      <color rgb="FFFF0000"/>
      <name val="Arial"/>
      <family val="2"/>
    </font>
    <font>
      <b/>
      <sz val="9"/>
      <name val="Times New Roman"/>
      <family val="1"/>
    </font>
    <font>
      <b/>
      <i/>
      <sz val="10"/>
      <name val="Times New Roman"/>
      <family val="1"/>
    </font>
    <font>
      <i/>
      <sz val="10"/>
      <name val="Times New Roman"/>
      <family val="1"/>
    </font>
    <font>
      <i/>
      <sz val="10"/>
      <color indexed="23"/>
      <name val="Times New Roman"/>
      <family val="1"/>
    </font>
    <font>
      <sz val="10"/>
      <color rgb="FF222222"/>
      <name val="Times New Roman"/>
      <family val="1"/>
    </font>
    <font>
      <b/>
      <i/>
      <sz val="10"/>
      <color indexed="63"/>
      <name val="Times New Roman"/>
      <family val="1"/>
    </font>
    <font>
      <sz val="10"/>
      <color indexed="63"/>
      <name val="Times New Roman"/>
      <family val="1"/>
    </font>
    <font>
      <sz val="12"/>
      <color rgb="FFFF0000"/>
      <name val="Times New Roman"/>
      <family val="1"/>
      <charset val="186"/>
    </font>
    <font>
      <sz val="10"/>
      <color indexed="23"/>
      <name val="Times New Roman"/>
      <family val="1"/>
    </font>
    <font>
      <sz val="10"/>
      <color indexed="8"/>
      <name val="Times New Roman"/>
      <family val="1"/>
    </font>
    <font>
      <sz val="10"/>
      <color theme="1"/>
      <name val="Times New Roman"/>
      <family val="1"/>
      <charset val="186"/>
    </font>
    <font>
      <b/>
      <sz val="9"/>
      <color rgb="FFFF0000"/>
      <name val="Times New Roman"/>
      <family val="1"/>
      <charset val="186"/>
    </font>
    <font>
      <b/>
      <i/>
      <sz val="9"/>
      <color rgb="FF000000"/>
      <name val="Times New Roman"/>
      <family val="1"/>
      <charset val="186"/>
    </font>
    <font>
      <b/>
      <i/>
      <sz val="9"/>
      <color indexed="23"/>
      <name val="Times New Roman"/>
      <family val="1"/>
    </font>
    <font>
      <b/>
      <i/>
      <sz val="9"/>
      <color indexed="8"/>
      <name val="Times New Roman"/>
      <family val="1"/>
    </font>
    <font>
      <sz val="9"/>
      <color rgb="FF000000"/>
      <name val="Times New Roman"/>
      <family val="1"/>
      <charset val="186"/>
    </font>
    <font>
      <i/>
      <sz val="9"/>
      <color indexed="23"/>
      <name val="Times New Roman"/>
      <family val="1"/>
    </font>
    <font>
      <i/>
      <sz val="9"/>
      <name val="Arial"/>
      <family val="2"/>
      <charset val="186"/>
    </font>
    <font>
      <b/>
      <sz val="8"/>
      <color rgb="FFFF0000"/>
      <name val="Arial"/>
      <family val="2"/>
    </font>
    <font>
      <sz val="11"/>
      <name val="Aptos"/>
      <family val="2"/>
    </font>
    <font>
      <i/>
      <sz val="7"/>
      <name val="Arial"/>
      <family val="2"/>
    </font>
    <font>
      <b/>
      <i/>
      <sz val="10"/>
      <name val="Arial"/>
      <family val="2"/>
      <charset val="186"/>
    </font>
    <font>
      <sz val="10"/>
      <color rgb="FF222222"/>
      <name val="Times New Roman"/>
      <family val="1"/>
      <charset val="186"/>
    </font>
    <font>
      <sz val="12"/>
      <color rgb="FF000000"/>
      <name val="Times New Roman"/>
      <family val="1"/>
      <charset val="186"/>
    </font>
    <font>
      <sz val="9"/>
      <color theme="4"/>
      <name val="Arial"/>
      <family val="2"/>
      <charset val="186"/>
    </font>
    <font>
      <b/>
      <sz val="12"/>
      <name val="Arial"/>
      <family val="2"/>
    </font>
    <font>
      <b/>
      <sz val="12"/>
      <name val="Arial"/>
      <family val="2"/>
      <charset val="186"/>
    </font>
    <font>
      <i/>
      <sz val="10"/>
      <name val="Arial"/>
      <family val="2"/>
    </font>
    <font>
      <sz val="9"/>
      <color indexed="81"/>
      <name val="Tahoma"/>
      <family val="2"/>
    </font>
    <font>
      <b/>
      <sz val="9"/>
      <color indexed="81"/>
      <name val="Tahoma"/>
      <family val="2"/>
    </font>
  </fonts>
  <fills count="27">
    <fill>
      <patternFill patternType="none"/>
    </fill>
    <fill>
      <patternFill patternType="gray125"/>
    </fill>
    <fill>
      <patternFill patternType="solid">
        <fgColor indexed="42"/>
        <bgColor indexed="41"/>
      </patternFill>
    </fill>
    <fill>
      <patternFill patternType="solid">
        <fgColor indexed="22"/>
        <bgColor indexed="31"/>
      </patternFill>
    </fill>
    <fill>
      <patternFill patternType="solid">
        <fgColor indexed="9"/>
        <bgColor indexed="26"/>
      </patternFill>
    </fill>
    <fill>
      <patternFill patternType="solid">
        <fgColor indexed="44"/>
        <bgColor indexed="22"/>
      </patternFill>
    </fill>
    <fill>
      <patternFill patternType="solid">
        <fgColor indexed="13"/>
        <bgColor indexed="34"/>
      </patternFill>
    </fill>
    <fill>
      <patternFill patternType="solid">
        <fgColor indexed="42"/>
        <bgColor indexed="64"/>
      </patternFill>
    </fill>
    <fill>
      <patternFill patternType="solid">
        <fgColor indexed="45"/>
        <bgColor indexed="29"/>
      </patternFill>
    </fill>
    <fill>
      <patternFill patternType="solid">
        <fgColor indexed="9"/>
        <bgColor indexed="64"/>
      </patternFill>
    </fill>
    <fill>
      <patternFill patternType="solid">
        <fgColor indexed="44"/>
        <bgColor indexed="64"/>
      </patternFill>
    </fill>
    <fill>
      <patternFill patternType="solid">
        <fgColor rgb="FFFFFF00"/>
        <bgColor indexed="64"/>
      </patternFill>
    </fill>
    <fill>
      <patternFill patternType="solid">
        <fgColor rgb="FFFF99CC"/>
        <bgColor indexed="64"/>
      </patternFill>
    </fill>
    <fill>
      <patternFill patternType="solid">
        <fgColor rgb="FF99CCFF"/>
        <bgColor indexed="64"/>
      </patternFill>
    </fill>
    <fill>
      <patternFill patternType="solid">
        <fgColor rgb="FFCCFFCC"/>
        <bgColor indexed="64"/>
      </patternFill>
    </fill>
    <fill>
      <patternFill patternType="solid">
        <fgColor rgb="FFFFFFFF"/>
        <bgColor indexed="64"/>
      </patternFill>
    </fill>
    <fill>
      <patternFill patternType="solid">
        <fgColor rgb="FFDBE5F1"/>
        <bgColor indexed="64"/>
      </patternFill>
    </fill>
    <fill>
      <patternFill patternType="solid">
        <fgColor theme="8" tint="0.79998168889431442"/>
        <bgColor indexed="64"/>
      </patternFill>
    </fill>
    <fill>
      <patternFill patternType="solid">
        <fgColor theme="8" tint="0.79998168889431442"/>
        <bgColor indexed="26"/>
      </patternFill>
    </fill>
    <fill>
      <patternFill patternType="solid">
        <fgColor theme="0" tint="-0.14999847407452621"/>
        <bgColor indexed="64"/>
      </patternFill>
    </fill>
    <fill>
      <patternFill patternType="solid">
        <fgColor theme="8"/>
        <bgColor indexed="64"/>
      </patternFill>
    </fill>
    <fill>
      <patternFill patternType="solid">
        <fgColor theme="4" tint="0.79998168889431442"/>
        <bgColor indexed="64"/>
      </patternFill>
    </fill>
    <fill>
      <patternFill patternType="solid">
        <fgColor theme="4" tint="0.79998168889431442"/>
        <bgColor indexed="26"/>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0"/>
        <bgColor indexed="64"/>
      </patternFill>
    </fill>
  </fills>
  <borders count="105">
    <border>
      <left/>
      <right/>
      <top/>
      <bottom/>
      <diagonal/>
    </border>
    <border>
      <left/>
      <right/>
      <top/>
      <bottom style="thick">
        <color indexed="22"/>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hair">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8"/>
      </bottom>
      <diagonal/>
    </border>
    <border>
      <left style="thin">
        <color indexed="8"/>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top style="thin">
        <color indexed="8"/>
      </top>
      <bottom/>
      <diagonal/>
    </border>
    <border>
      <left/>
      <right style="thin">
        <color indexed="8"/>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8"/>
      </right>
      <top style="thin">
        <color indexed="8"/>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8"/>
      </top>
      <bottom style="thin">
        <color indexed="8"/>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medium">
        <color indexed="8"/>
      </right>
      <top/>
      <bottom style="medium">
        <color indexed="8"/>
      </bottom>
      <diagonal/>
    </border>
    <border>
      <left/>
      <right style="medium">
        <color indexed="8"/>
      </right>
      <top/>
      <bottom/>
      <diagonal/>
    </border>
    <border>
      <left/>
      <right/>
      <top style="thin">
        <color indexed="8"/>
      </top>
      <bottom/>
      <diagonal/>
    </border>
    <border>
      <left/>
      <right/>
      <top/>
      <bottom style="medium">
        <color indexed="8"/>
      </bottom>
      <diagonal/>
    </border>
    <border>
      <left/>
      <right style="thin">
        <color indexed="8"/>
      </right>
      <top/>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style="thin">
        <color indexed="8"/>
      </left>
      <right style="thin">
        <color indexed="8"/>
      </right>
      <top style="thin">
        <color indexed="64"/>
      </top>
      <bottom/>
      <diagonal/>
    </border>
    <border>
      <left style="thin">
        <color indexed="8"/>
      </left>
      <right/>
      <top style="thin">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style="thin">
        <color indexed="8"/>
      </bottom>
      <diagonal/>
    </border>
    <border>
      <left style="thin">
        <color indexed="64"/>
      </left>
      <right/>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style="thin">
        <color theme="4"/>
      </right>
      <top/>
      <bottom/>
      <diagonal/>
    </border>
    <border>
      <left/>
      <right style="medium">
        <color rgb="FF4F81BD"/>
      </right>
      <top/>
      <bottom style="medium">
        <color rgb="FF4F81BD"/>
      </bottom>
      <diagonal/>
    </border>
    <border>
      <left/>
      <right style="medium">
        <color rgb="FF4F81BD"/>
      </right>
      <top style="medium">
        <color rgb="FF4F81BD"/>
      </top>
      <bottom style="thin">
        <color indexed="64"/>
      </bottom>
      <diagonal/>
    </border>
    <border>
      <left/>
      <right/>
      <top/>
      <bottom style="thin">
        <color theme="4"/>
      </bottom>
      <diagonal/>
    </border>
    <border>
      <left/>
      <right/>
      <top style="medium">
        <color indexed="64"/>
      </top>
      <bottom/>
      <diagonal/>
    </border>
    <border>
      <left style="thin">
        <color theme="4"/>
      </left>
      <right/>
      <top style="thin">
        <color theme="4"/>
      </top>
      <bottom style="thin">
        <color theme="4"/>
      </bottom>
      <diagonal/>
    </border>
    <border>
      <left style="thin">
        <color theme="3" tint="0.79998168889431442"/>
      </left>
      <right/>
      <top style="thin">
        <color theme="3" tint="0.79998168889431442"/>
      </top>
      <bottom/>
      <diagonal/>
    </border>
    <border>
      <left/>
      <right/>
      <top style="thin">
        <color theme="3" tint="0.79998168889431442"/>
      </top>
      <bottom/>
      <diagonal/>
    </border>
    <border>
      <left/>
      <right style="thin">
        <color theme="3" tint="0.79998168889431442"/>
      </right>
      <top style="thin">
        <color theme="3" tint="0.79998168889431442"/>
      </top>
      <bottom/>
      <diagonal/>
    </border>
    <border>
      <left/>
      <right/>
      <top/>
      <bottom style="thin">
        <color theme="3" tint="0.79998168889431442"/>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s>
  <cellStyleXfs count="22">
    <xf numFmtId="0" fontId="0" fillId="0" borderId="0"/>
    <xf numFmtId="164" fontId="40" fillId="0" borderId="0" applyFill="0" applyBorder="0" applyAlignment="0" applyProtection="0"/>
    <xf numFmtId="165" fontId="1" fillId="0" borderId="0"/>
    <xf numFmtId="0" fontId="1" fillId="0" borderId="0"/>
    <xf numFmtId="0" fontId="2" fillId="0" borderId="0" applyNumberFormat="0" applyFill="0" applyBorder="0" applyAlignment="0" applyProtection="0"/>
    <xf numFmtId="0" fontId="3" fillId="2" borderId="0" applyNumberFormat="0" applyBorder="0" applyAlignment="0" applyProtection="0"/>
    <xf numFmtId="0" fontId="4" fillId="0" borderId="2" applyNumberFormat="0" applyFill="0" applyAlignment="0" applyProtection="0"/>
    <xf numFmtId="0" fontId="5" fillId="0" borderId="1"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40" fillId="0" borderId="0"/>
    <xf numFmtId="0" fontId="1" fillId="0" borderId="0"/>
    <xf numFmtId="0" fontId="7" fillId="0" borderId="0"/>
    <xf numFmtId="0" fontId="8" fillId="3" borderId="4" applyNumberFormat="0" applyAlignment="0" applyProtection="0"/>
    <xf numFmtId="0" fontId="40" fillId="0" borderId="0">
      <protection locked="0"/>
    </xf>
    <xf numFmtId="0" fontId="40" fillId="0" borderId="0">
      <protection locked="0"/>
    </xf>
    <xf numFmtId="0" fontId="40" fillId="0" borderId="0"/>
    <xf numFmtId="0" fontId="9" fillId="0" borderId="0" applyNumberFormat="0" applyFill="0" applyBorder="0" applyAlignment="0" applyProtection="0"/>
    <xf numFmtId="0" fontId="10" fillId="0" borderId="5" applyNumberFormat="0" applyFill="0" applyAlignment="0" applyProtection="0"/>
    <xf numFmtId="0" fontId="11" fillId="0" borderId="0" applyNumberFormat="0" applyFill="0" applyBorder="0" applyAlignment="0" applyProtection="0"/>
    <xf numFmtId="0" fontId="66" fillId="0" borderId="0"/>
    <xf numFmtId="9" fontId="40" fillId="0" borderId="0" applyFont="0" applyFill="0" applyBorder="0" applyAlignment="0" applyProtection="0"/>
  </cellStyleXfs>
  <cellXfs count="930">
    <xf numFmtId="0" fontId="0" fillId="0" borderId="0" xfId="0"/>
    <xf numFmtId="0" fontId="12" fillId="0" borderId="0" xfId="0" applyFont="1"/>
    <xf numFmtId="0" fontId="31" fillId="0" borderId="0" xfId="0" applyFont="1" applyAlignment="1">
      <alignment horizontal="center"/>
    </xf>
    <xf numFmtId="0" fontId="0" fillId="0" borderId="12" xfId="0" applyBorder="1"/>
    <xf numFmtId="0" fontId="32" fillId="0" borderId="6" xfId="0" applyFont="1" applyBorder="1" applyAlignment="1">
      <alignment horizontal="center" vertical="center" wrapText="1"/>
    </xf>
    <xf numFmtId="0" fontId="0" fillId="0" borderId="6" xfId="0" applyBorder="1" applyAlignment="1">
      <alignment wrapText="1"/>
    </xf>
    <xf numFmtId="0" fontId="34" fillId="0" borderId="6" xfId="0" applyFont="1" applyBorder="1" applyAlignment="1">
      <alignment horizontal="center" wrapText="1"/>
    </xf>
    <xf numFmtId="0" fontId="32" fillId="0" borderId="6" xfId="0" applyFont="1" applyBorder="1" applyAlignment="1">
      <alignment horizontal="center" wrapText="1"/>
    </xf>
    <xf numFmtId="0" fontId="14" fillId="0" borderId="6" xfId="0" applyFont="1" applyBorder="1" applyAlignment="1">
      <alignment horizontal="left" wrapText="1"/>
    </xf>
    <xf numFmtId="0" fontId="16" fillId="0" borderId="6" xfId="0" applyFont="1" applyBorder="1" applyAlignment="1">
      <alignment horizontal="center" wrapText="1"/>
    </xf>
    <xf numFmtId="14" fontId="14" fillId="0" borderId="6" xfId="0" applyNumberFormat="1" applyFont="1" applyBorder="1" applyAlignment="1">
      <alignment horizontal="left" wrapText="1"/>
    </xf>
    <xf numFmtId="49" fontId="14" fillId="2" borderId="6" xfId="0" applyNumberFormat="1" applyFont="1" applyFill="1" applyBorder="1" applyAlignment="1">
      <alignment vertical="top"/>
    </xf>
    <xf numFmtId="49" fontId="14" fillId="2" borderId="6" xfId="0" applyNumberFormat="1" applyFont="1" applyFill="1" applyBorder="1" applyAlignment="1">
      <alignment vertical="top" wrapText="1"/>
    </xf>
    <xf numFmtId="168" fontId="16" fillId="0" borderId="6" xfId="0" applyNumberFormat="1" applyFont="1" applyBorder="1" applyAlignment="1">
      <alignment horizontal="center" vertical="center"/>
    </xf>
    <xf numFmtId="0" fontId="14" fillId="0" borderId="6" xfId="0" applyFont="1" applyBorder="1" applyAlignment="1">
      <alignment horizontal="justify" wrapText="1"/>
    </xf>
    <xf numFmtId="0" fontId="35" fillId="0" borderId="6" xfId="0" applyFont="1" applyBorder="1" applyAlignment="1">
      <alignment horizontal="center" vertical="center" wrapText="1"/>
    </xf>
    <xf numFmtId="49" fontId="25" fillId="2" borderId="6" xfId="0" applyNumberFormat="1" applyFont="1" applyFill="1" applyBorder="1" applyAlignment="1">
      <alignment vertical="top" wrapText="1"/>
    </xf>
    <xf numFmtId="49" fontId="18" fillId="0" borderId="6" xfId="0" applyNumberFormat="1" applyFont="1" applyBorder="1" applyAlignment="1">
      <alignment vertical="top" wrapText="1"/>
    </xf>
    <xf numFmtId="0" fontId="21" fillId="0" borderId="6" xfId="0" applyFont="1" applyBorder="1" applyAlignment="1">
      <alignment wrapText="1"/>
    </xf>
    <xf numFmtId="0" fontId="28" fillId="0" borderId="6" xfId="0" applyFont="1" applyBorder="1" applyAlignment="1">
      <alignment horizontal="center" wrapText="1"/>
    </xf>
    <xf numFmtId="49" fontId="18" fillId="4" borderId="6" xfId="0" applyNumberFormat="1" applyFont="1" applyFill="1" applyBorder="1" applyAlignment="1">
      <alignment vertical="top" wrapText="1"/>
    </xf>
    <xf numFmtId="0" fontId="0" fillId="0" borderId="0" xfId="0" applyAlignment="1">
      <alignment wrapText="1"/>
    </xf>
    <xf numFmtId="49" fontId="14" fillId="2" borderId="6" xfId="0" applyNumberFormat="1" applyFont="1" applyFill="1" applyBorder="1" applyAlignment="1">
      <alignment horizontal="justify" vertical="top" wrapText="1"/>
    </xf>
    <xf numFmtId="0" fontId="14" fillId="0" borderId="6" xfId="0" applyFont="1" applyBorder="1" applyAlignment="1">
      <alignment wrapText="1"/>
    </xf>
    <xf numFmtId="0" fontId="14" fillId="0" borderId="6" xfId="0" applyFont="1" applyBorder="1" applyAlignment="1">
      <alignment horizontal="center" wrapText="1"/>
    </xf>
    <xf numFmtId="0" fontId="27" fillId="0" borderId="6" xfId="0" applyFont="1" applyBorder="1" applyAlignment="1">
      <alignment horizontal="center" wrapText="1"/>
    </xf>
    <xf numFmtId="0" fontId="0" fillId="0" borderId="0" xfId="0" applyAlignment="1">
      <alignment horizontal="center"/>
    </xf>
    <xf numFmtId="49" fontId="18" fillId="2" borderId="6" xfId="0" applyNumberFormat="1" applyFont="1" applyFill="1" applyBorder="1" applyAlignment="1">
      <alignment vertical="top" wrapText="1"/>
    </xf>
    <xf numFmtId="0" fontId="31" fillId="0" borderId="0" xfId="0" applyFont="1" applyAlignment="1">
      <alignment horizontal="right"/>
    </xf>
    <xf numFmtId="0" fontId="38" fillId="0" borderId="0" xfId="0" applyFont="1" applyAlignment="1">
      <alignment horizontal="center" wrapText="1"/>
    </xf>
    <xf numFmtId="14" fontId="14" fillId="7" borderId="6" xfId="0" applyNumberFormat="1" applyFont="1" applyFill="1" applyBorder="1" applyAlignment="1">
      <alignment horizontal="left" wrapText="1"/>
    </xf>
    <xf numFmtId="0" fontId="40" fillId="0" borderId="0" xfId="0" applyFont="1"/>
    <xf numFmtId="0" fontId="20" fillId="0" borderId="6" xfId="0" applyFont="1" applyBorder="1" applyAlignment="1">
      <alignment horizontal="center" wrapText="1"/>
    </xf>
    <xf numFmtId="0" fontId="40" fillId="0" borderId="6" xfId="0" applyFont="1" applyBorder="1" applyAlignment="1">
      <alignment wrapText="1"/>
    </xf>
    <xf numFmtId="0" fontId="34" fillId="0" borderId="6" xfId="0" applyFont="1" applyBorder="1" applyAlignment="1">
      <alignment horizontal="center" vertical="center" wrapText="1"/>
    </xf>
    <xf numFmtId="0" fontId="14" fillId="0" borderId="6" xfId="0" applyFont="1" applyBorder="1" applyAlignment="1">
      <alignment horizontal="center" vertical="center" wrapText="1"/>
    </xf>
    <xf numFmtId="49" fontId="41" fillId="2" borderId="6" xfId="0" applyNumberFormat="1" applyFont="1" applyFill="1" applyBorder="1" applyAlignment="1">
      <alignment vertical="top" wrapText="1"/>
    </xf>
    <xf numFmtId="0" fontId="42" fillId="0" borderId="6" xfId="0" applyFont="1" applyBorder="1"/>
    <xf numFmtId="0" fontId="0" fillId="9" borderId="0" xfId="0" applyFill="1"/>
    <xf numFmtId="0" fontId="43" fillId="0" borderId="0" xfId="0" applyFont="1" applyAlignment="1">
      <alignment horizontal="center"/>
    </xf>
    <xf numFmtId="0" fontId="44" fillId="0" borderId="6" xfId="0" applyFont="1" applyBorder="1" applyAlignment="1">
      <alignment horizontal="center" wrapText="1"/>
    </xf>
    <xf numFmtId="0" fontId="33" fillId="0" borderId="6" xfId="0" applyFont="1" applyBorder="1" applyAlignment="1">
      <alignment horizontal="center" wrapText="1"/>
    </xf>
    <xf numFmtId="0" fontId="28" fillId="0" borderId="6" xfId="0" applyFont="1" applyBorder="1" applyAlignment="1">
      <alignment horizontal="center" vertical="center" wrapText="1"/>
    </xf>
    <xf numFmtId="49" fontId="14" fillId="2" borderId="7" xfId="0" applyNumberFormat="1" applyFont="1" applyFill="1" applyBorder="1" applyAlignment="1">
      <alignment vertical="top" wrapText="1"/>
    </xf>
    <xf numFmtId="49" fontId="14" fillId="2" borderId="20" xfId="0" applyNumberFormat="1" applyFont="1" applyFill="1" applyBorder="1" applyAlignment="1">
      <alignment vertical="top" wrapText="1"/>
    </xf>
    <xf numFmtId="0" fontId="44" fillId="0" borderId="6" xfId="0" applyFont="1" applyBorder="1" applyAlignment="1">
      <alignment horizontal="center" vertical="center" wrapText="1"/>
    </xf>
    <xf numFmtId="0" fontId="48" fillId="0" borderId="6" xfId="0" applyFont="1" applyBorder="1" applyAlignment="1">
      <alignment horizontal="center" wrapText="1"/>
    </xf>
    <xf numFmtId="0" fontId="49" fillId="0" borderId="6" xfId="0" applyFont="1" applyBorder="1" applyAlignment="1">
      <alignment horizontal="center" wrapText="1"/>
    </xf>
    <xf numFmtId="0" fontId="47" fillId="0" borderId="6" xfId="0" applyFont="1" applyBorder="1" applyAlignment="1">
      <alignment horizontal="center" wrapText="1"/>
    </xf>
    <xf numFmtId="49" fontId="24" fillId="2" borderId="6" xfId="0" applyNumberFormat="1" applyFont="1" applyFill="1" applyBorder="1" applyAlignment="1">
      <alignment vertical="top"/>
    </xf>
    <xf numFmtId="0" fontId="12" fillId="0" borderId="6" xfId="0" applyFont="1" applyBorder="1" applyAlignment="1">
      <alignment wrapText="1"/>
    </xf>
    <xf numFmtId="49" fontId="14" fillId="0" borderId="6" xfId="0" applyNumberFormat="1" applyFont="1" applyBorder="1" applyAlignment="1">
      <alignment vertical="top" wrapText="1"/>
    </xf>
    <xf numFmtId="0" fontId="14" fillId="7" borderId="14" xfId="0" applyFont="1" applyFill="1" applyBorder="1" applyAlignment="1">
      <alignment vertical="top" wrapText="1"/>
    </xf>
    <xf numFmtId="0" fontId="14" fillId="0" borderId="14" xfId="0" applyFont="1" applyBorder="1" applyAlignment="1">
      <alignment horizontal="center" wrapText="1"/>
    </xf>
    <xf numFmtId="0" fontId="16" fillId="0" borderId="14" xfId="0" applyFont="1" applyBorder="1" applyAlignment="1">
      <alignment horizontal="center" wrapText="1"/>
    </xf>
    <xf numFmtId="0" fontId="45" fillId="0" borderId="0" xfId="0" applyFont="1"/>
    <xf numFmtId="0" fontId="52" fillId="0" borderId="0" xfId="0" applyFont="1"/>
    <xf numFmtId="0" fontId="53" fillId="0" borderId="0" xfId="0" applyFont="1"/>
    <xf numFmtId="0" fontId="51" fillId="0" borderId="14" xfId="0" applyFont="1" applyBorder="1"/>
    <xf numFmtId="166" fontId="52" fillId="0" borderId="14" xfId="0" applyNumberFormat="1" applyFont="1" applyBorder="1"/>
    <xf numFmtId="166" fontId="53" fillId="0" borderId="14" xfId="0" applyNumberFormat="1" applyFont="1" applyBorder="1" applyAlignment="1">
      <alignment horizontal="left"/>
    </xf>
    <xf numFmtId="166" fontId="51" fillId="0" borderId="14" xfId="0" applyNumberFormat="1" applyFont="1" applyBorder="1"/>
    <xf numFmtId="0" fontId="52" fillId="0" borderId="14" xfId="0" applyFont="1" applyBorder="1" applyAlignment="1">
      <alignment horizontal="center"/>
    </xf>
    <xf numFmtId="0" fontId="51" fillId="0" borderId="14" xfId="0" applyFont="1" applyBorder="1" applyAlignment="1">
      <alignment wrapText="1"/>
    </xf>
    <xf numFmtId="166" fontId="51" fillId="0" borderId="19" xfId="0" applyNumberFormat="1" applyFont="1" applyBorder="1"/>
    <xf numFmtId="166" fontId="51" fillId="0" borderId="25" xfId="0" applyNumberFormat="1" applyFont="1" applyBorder="1"/>
    <xf numFmtId="2" fontId="53" fillId="0" borderId="14" xfId="0" applyNumberFormat="1" applyFont="1" applyBorder="1"/>
    <xf numFmtId="2" fontId="54" fillId="0" borderId="25" xfId="0" applyNumberFormat="1" applyFont="1" applyBorder="1"/>
    <xf numFmtId="49" fontId="18" fillId="2" borderId="9" xfId="0" applyNumberFormat="1" applyFont="1" applyFill="1" applyBorder="1" applyAlignment="1">
      <alignment vertical="top" wrapText="1"/>
    </xf>
    <xf numFmtId="0" fontId="41" fillId="0" borderId="0" xfId="0" applyFont="1" applyAlignment="1">
      <alignment horizontal="center" wrapText="1"/>
    </xf>
    <xf numFmtId="49" fontId="18" fillId="0" borderId="9" xfId="0" applyNumberFormat="1" applyFont="1" applyBorder="1" applyAlignment="1">
      <alignment vertical="top" wrapText="1"/>
    </xf>
    <xf numFmtId="49" fontId="18" fillId="0" borderId="9" xfId="0" applyNumberFormat="1" applyFont="1" applyBorder="1" applyAlignment="1">
      <alignment vertical="center" wrapText="1"/>
    </xf>
    <xf numFmtId="0" fontId="44" fillId="0" borderId="0" xfId="0" applyFont="1" applyAlignment="1">
      <alignment horizontal="center" wrapText="1"/>
    </xf>
    <xf numFmtId="0" fontId="32" fillId="0" borderId="11" xfId="0" applyFont="1" applyBorder="1" applyAlignment="1">
      <alignment horizontal="center" wrapText="1"/>
    </xf>
    <xf numFmtId="0" fontId="51" fillId="10" borderId="14" xfId="0" applyFont="1" applyFill="1" applyBorder="1" applyAlignment="1">
      <alignment horizontal="center" vertical="center"/>
    </xf>
    <xf numFmtId="0" fontId="51" fillId="10" borderId="14" xfId="0" applyFont="1" applyFill="1" applyBorder="1" applyAlignment="1">
      <alignment horizontal="center" vertical="center" wrapText="1"/>
    </xf>
    <xf numFmtId="2" fontId="54" fillId="0" borderId="14" xfId="0" applyNumberFormat="1" applyFont="1" applyBorder="1"/>
    <xf numFmtId="2" fontId="52" fillId="0" borderId="14" xfId="0" applyNumberFormat="1" applyFont="1" applyBorder="1"/>
    <xf numFmtId="0" fontId="24" fillId="0" borderId="6" xfId="0" applyFont="1" applyBorder="1" applyAlignment="1">
      <alignment horizontal="left" wrapText="1"/>
    </xf>
    <xf numFmtId="0" fontId="46" fillId="0" borderId="14" xfId="0" applyFont="1" applyBorder="1" applyAlignment="1">
      <alignment horizontal="left"/>
    </xf>
    <xf numFmtId="0" fontId="55" fillId="0" borderId="14" xfId="0" applyFont="1" applyBorder="1" applyAlignment="1">
      <alignment wrapText="1"/>
    </xf>
    <xf numFmtId="0" fontId="55" fillId="0" borderId="14" xfId="0" applyFont="1" applyBorder="1" applyAlignment="1">
      <alignment horizontal="center"/>
    </xf>
    <xf numFmtId="166" fontId="55" fillId="0" borderId="14" xfId="0" applyNumberFormat="1" applyFont="1" applyBorder="1"/>
    <xf numFmtId="2" fontId="46" fillId="0" borderId="14" xfId="0" applyNumberFormat="1" applyFont="1" applyBorder="1"/>
    <xf numFmtId="0" fontId="55" fillId="0" borderId="0" xfId="0" applyFont="1"/>
    <xf numFmtId="166" fontId="55" fillId="0" borderId="19" xfId="0" applyNumberFormat="1" applyFont="1" applyBorder="1"/>
    <xf numFmtId="166" fontId="56" fillId="0" borderId="25" xfId="0" applyNumberFormat="1" applyFont="1" applyBorder="1"/>
    <xf numFmtId="2" fontId="57" fillId="0" borderId="25" xfId="0" applyNumberFormat="1" applyFont="1" applyBorder="1"/>
    <xf numFmtId="166" fontId="52" fillId="0" borderId="0" xfId="0" applyNumberFormat="1" applyFont="1"/>
    <xf numFmtId="166" fontId="51" fillId="0" borderId="0" xfId="0" applyNumberFormat="1" applyFont="1"/>
    <xf numFmtId="10" fontId="53" fillId="0" borderId="0" xfId="0" applyNumberFormat="1" applyFont="1"/>
    <xf numFmtId="166" fontId="59" fillId="0" borderId="14" xfId="0" applyNumberFormat="1" applyFont="1" applyBorder="1"/>
    <xf numFmtId="10" fontId="53" fillId="0" borderId="14" xfId="0" applyNumberFormat="1" applyFont="1" applyBorder="1"/>
    <xf numFmtId="0" fontId="52" fillId="0" borderId="14" xfId="0" applyFont="1" applyBorder="1"/>
    <xf numFmtId="0" fontId="53" fillId="0" borderId="14" xfId="0" applyFont="1" applyBorder="1"/>
    <xf numFmtId="166" fontId="60" fillId="0" borderId="14" xfId="0" applyNumberFormat="1" applyFont="1" applyBorder="1"/>
    <xf numFmtId="0" fontId="61" fillId="0" borderId="14" xfId="0" applyFont="1" applyBorder="1" applyAlignment="1">
      <alignment horizontal="right"/>
    </xf>
    <xf numFmtId="0" fontId="45" fillId="0" borderId="14" xfId="0" applyFont="1" applyBorder="1" applyAlignment="1">
      <alignment horizontal="right"/>
    </xf>
    <xf numFmtId="0" fontId="45" fillId="0" borderId="0" xfId="0" applyFont="1" applyAlignment="1">
      <alignment horizontal="right"/>
    </xf>
    <xf numFmtId="0" fontId="61" fillId="0" borderId="0" xfId="0" applyFont="1" applyAlignment="1">
      <alignment horizontal="right"/>
    </xf>
    <xf numFmtId="0" fontId="58" fillId="10" borderId="14" xfId="0" applyFont="1" applyFill="1" applyBorder="1" applyAlignment="1">
      <alignment horizontal="center"/>
    </xf>
    <xf numFmtId="0" fontId="57" fillId="10" borderId="14" xfId="0" applyFont="1" applyFill="1" applyBorder="1" applyAlignment="1">
      <alignment horizontal="center"/>
    </xf>
    <xf numFmtId="0" fontId="58" fillId="10" borderId="14" xfId="0" applyFont="1" applyFill="1" applyBorder="1" applyAlignment="1">
      <alignment horizontal="center" wrapText="1"/>
    </xf>
    <xf numFmtId="2" fontId="62" fillId="0" borderId="14" xfId="0" applyNumberFormat="1" applyFont="1" applyBorder="1"/>
    <xf numFmtId="2" fontId="63" fillId="0" borderId="14" xfId="0" applyNumberFormat="1" applyFont="1" applyBorder="1"/>
    <xf numFmtId="166" fontId="64" fillId="0" borderId="0" xfId="0" applyNumberFormat="1" applyFont="1"/>
    <xf numFmtId="0" fontId="52" fillId="0" borderId="0" xfId="0" applyFont="1" applyAlignment="1">
      <alignment horizontal="right"/>
    </xf>
    <xf numFmtId="10" fontId="53" fillId="0" borderId="19" xfId="0" applyNumberFormat="1" applyFont="1" applyBorder="1"/>
    <xf numFmtId="2" fontId="52" fillId="0" borderId="19" xfId="0" applyNumberFormat="1" applyFont="1" applyBorder="1"/>
    <xf numFmtId="2" fontId="52" fillId="0" borderId="0" xfId="0" applyNumberFormat="1" applyFont="1"/>
    <xf numFmtId="0" fontId="45" fillId="0" borderId="19" xfId="0" applyFont="1" applyBorder="1" applyAlignment="1">
      <alignment horizontal="right"/>
    </xf>
    <xf numFmtId="166" fontId="59" fillId="0" borderId="19" xfId="0" applyNumberFormat="1" applyFont="1" applyBorder="1"/>
    <xf numFmtId="0" fontId="52" fillId="0" borderId="19" xfId="0" applyFont="1" applyBorder="1"/>
    <xf numFmtId="166" fontId="51" fillId="0" borderId="26" xfId="0" applyNumberFormat="1" applyFont="1" applyBorder="1"/>
    <xf numFmtId="166" fontId="64" fillId="0" borderId="26" xfId="0" applyNumberFormat="1" applyFont="1" applyBorder="1"/>
    <xf numFmtId="10" fontId="53" fillId="0" borderId="26" xfId="0" applyNumberFormat="1" applyFont="1" applyBorder="1"/>
    <xf numFmtId="0" fontId="52" fillId="0" borderId="26" xfId="0" applyFont="1" applyBorder="1"/>
    <xf numFmtId="2" fontId="52" fillId="0" borderId="26" xfId="0" applyNumberFormat="1" applyFont="1" applyBorder="1"/>
    <xf numFmtId="2" fontId="52" fillId="0" borderId="27" xfId="0" applyNumberFormat="1" applyFont="1" applyBorder="1"/>
    <xf numFmtId="0" fontId="61" fillId="0" borderId="28" xfId="0" applyFont="1" applyBorder="1" applyAlignment="1">
      <alignment horizontal="right"/>
    </xf>
    <xf numFmtId="166" fontId="51" fillId="0" borderId="28" xfId="0" applyNumberFormat="1" applyFont="1" applyBorder="1"/>
    <xf numFmtId="0" fontId="45" fillId="0" borderId="15" xfId="0" applyFont="1" applyBorder="1" applyAlignment="1">
      <alignment horizontal="right"/>
    </xf>
    <xf numFmtId="166" fontId="59" fillId="0" borderId="26" xfId="0" applyNumberFormat="1" applyFont="1" applyBorder="1"/>
    <xf numFmtId="0" fontId="52" fillId="0" borderId="27" xfId="0" applyFont="1" applyBorder="1"/>
    <xf numFmtId="0" fontId="51" fillId="0" borderId="0" xfId="0" applyFont="1"/>
    <xf numFmtId="0" fontId="59" fillId="0" borderId="14" xfId="0" applyFont="1" applyBorder="1"/>
    <xf numFmtId="0" fontId="14" fillId="0" borderId="6" xfId="0" applyFont="1" applyBorder="1" applyAlignment="1">
      <alignment horizontal="justify" vertical="center" wrapText="1"/>
    </xf>
    <xf numFmtId="0" fontId="40" fillId="0" borderId="6" xfId="0" applyFont="1" applyBorder="1" applyAlignment="1">
      <alignment vertical="center" wrapText="1"/>
    </xf>
    <xf numFmtId="0" fontId="27" fillId="0" borderId="6" xfId="0" applyFont="1" applyBorder="1" applyAlignment="1">
      <alignment horizontal="center" vertical="center" wrapText="1"/>
    </xf>
    <xf numFmtId="0" fontId="0" fillId="0" borderId="6" xfId="0" applyBorder="1" applyAlignment="1">
      <alignment vertical="center" wrapText="1"/>
    </xf>
    <xf numFmtId="1" fontId="32" fillId="0" borderId="6" xfId="0" applyNumberFormat="1" applyFont="1" applyBorder="1" applyAlignment="1">
      <alignment horizontal="center" vertical="center" wrapText="1"/>
    </xf>
    <xf numFmtId="1" fontId="32" fillId="9" borderId="6" xfId="0" applyNumberFormat="1" applyFont="1" applyFill="1" applyBorder="1" applyAlignment="1">
      <alignment horizontal="center" vertical="center" wrapText="1"/>
    </xf>
    <xf numFmtId="0" fontId="14" fillId="0" borderId="7" xfId="0" applyFont="1" applyBorder="1" applyAlignment="1">
      <alignment horizontal="left" wrapText="1"/>
    </xf>
    <xf numFmtId="0" fontId="0" fillId="0" borderId="7" xfId="0" applyBorder="1" applyAlignment="1">
      <alignment wrapText="1"/>
    </xf>
    <xf numFmtId="0" fontId="14" fillId="0" borderId="9" xfId="0" applyFont="1" applyBorder="1" applyAlignment="1">
      <alignment horizontal="left" wrapText="1"/>
    </xf>
    <xf numFmtId="0" fontId="0" fillId="0" borderId="9" xfId="0" applyBorder="1" applyAlignment="1">
      <alignment wrapText="1"/>
    </xf>
    <xf numFmtId="0" fontId="34" fillId="0" borderId="9" xfId="0" applyFont="1" applyBorder="1" applyAlignment="1">
      <alignment horizontal="center" wrapText="1"/>
    </xf>
    <xf numFmtId="0" fontId="32" fillId="0" borderId="9" xfId="0" applyFont="1" applyBorder="1" applyAlignment="1">
      <alignment horizontal="center" wrapText="1"/>
    </xf>
    <xf numFmtId="0" fontId="14" fillId="0" borderId="14" xfId="0" applyFont="1" applyBorder="1" applyAlignment="1">
      <alignment horizontal="left" wrapText="1"/>
    </xf>
    <xf numFmtId="0" fontId="0" fillId="0" borderId="14" xfId="0" applyBorder="1" applyAlignment="1">
      <alignment wrapText="1"/>
    </xf>
    <xf numFmtId="0" fontId="19" fillId="0" borderId="14" xfId="0" applyFont="1" applyBorder="1" applyAlignment="1">
      <alignment horizontal="left" wrapText="1"/>
    </xf>
    <xf numFmtId="0" fontId="23" fillId="0" borderId="14" xfId="0" applyFont="1" applyBorder="1" applyAlignment="1">
      <alignment wrapText="1"/>
    </xf>
    <xf numFmtId="0" fontId="32" fillId="0" borderId="8" xfId="0" applyFont="1" applyBorder="1" applyAlignment="1">
      <alignment horizontal="center" wrapText="1"/>
    </xf>
    <xf numFmtId="0" fontId="32" fillId="0" borderId="14" xfId="0" applyFont="1" applyBorder="1" applyAlignment="1">
      <alignment horizontal="center" wrapText="1"/>
    </xf>
    <xf numFmtId="0" fontId="14" fillId="0" borderId="15" xfId="0" applyFont="1" applyBorder="1" applyAlignment="1">
      <alignment vertical="center" wrapText="1"/>
    </xf>
    <xf numFmtId="167" fontId="14" fillId="9" borderId="15" xfId="0" applyNumberFormat="1" applyFont="1" applyFill="1" applyBorder="1" applyAlignment="1" applyProtection="1">
      <alignment vertical="center" wrapText="1"/>
      <protection locked="0"/>
    </xf>
    <xf numFmtId="3" fontId="52" fillId="0" borderId="14" xfId="0" applyNumberFormat="1" applyFont="1" applyBorder="1"/>
    <xf numFmtId="3" fontId="51" fillId="0" borderId="14" xfId="0" applyNumberFormat="1" applyFont="1" applyBorder="1"/>
    <xf numFmtId="49" fontId="14" fillId="2" borderId="18" xfId="0" applyNumberFormat="1" applyFont="1" applyFill="1" applyBorder="1" applyAlignment="1">
      <alignment vertical="top" wrapText="1"/>
    </xf>
    <xf numFmtId="0" fontId="32" fillId="0" borderId="29" xfId="0" applyFont="1" applyBorder="1" applyAlignment="1">
      <alignment horizontal="center" wrapText="1"/>
    </xf>
    <xf numFmtId="0" fontId="32" fillId="0" borderId="19" xfId="0" applyFont="1" applyBorder="1" applyAlignment="1">
      <alignment horizontal="center" wrapText="1"/>
    </xf>
    <xf numFmtId="0" fontId="0" fillId="0" borderId="6" xfId="0" applyBorder="1" applyAlignment="1">
      <alignment horizontal="center" vertical="center" wrapText="1"/>
    </xf>
    <xf numFmtId="0" fontId="32" fillId="0" borderId="7" xfId="0" applyFont="1" applyBorder="1" applyAlignment="1">
      <alignment horizontal="center" vertical="center" wrapText="1"/>
    </xf>
    <xf numFmtId="0" fontId="34" fillId="0" borderId="7" xfId="0" applyFont="1" applyBorder="1" applyAlignment="1">
      <alignment horizontal="center" wrapText="1"/>
    </xf>
    <xf numFmtId="0" fontId="32" fillId="0" borderId="7" xfId="0" applyFont="1" applyBorder="1" applyAlignment="1">
      <alignment horizontal="center" wrapText="1"/>
    </xf>
    <xf numFmtId="49" fontId="14" fillId="2" borderId="14" xfId="0" applyNumberFormat="1" applyFont="1" applyFill="1" applyBorder="1" applyAlignment="1">
      <alignment vertical="top" wrapText="1"/>
    </xf>
    <xf numFmtId="0" fontId="32" fillId="0" borderId="14" xfId="0" applyFont="1" applyBorder="1" applyAlignment="1">
      <alignment horizontal="center" vertical="center" wrapText="1"/>
    </xf>
    <xf numFmtId="0" fontId="34" fillId="0" borderId="14" xfId="0" applyFont="1" applyBorder="1" applyAlignment="1">
      <alignment horizontal="center" wrapText="1"/>
    </xf>
    <xf numFmtId="0" fontId="59" fillId="0" borderId="0" xfId="0" applyFont="1"/>
    <xf numFmtId="2" fontId="53" fillId="0" borderId="14" xfId="0" applyNumberFormat="1" applyFont="1" applyBorder="1" applyAlignment="1">
      <alignment horizontal="left"/>
    </xf>
    <xf numFmtId="49" fontId="18" fillId="2" borderId="8" xfId="0" applyNumberFormat="1" applyFont="1" applyFill="1" applyBorder="1" applyAlignment="1">
      <alignment vertical="top" wrapText="1"/>
    </xf>
    <xf numFmtId="49" fontId="18" fillId="2" borderId="10" xfId="0" applyNumberFormat="1" applyFont="1" applyFill="1" applyBorder="1" applyAlignment="1">
      <alignment vertical="top" wrapText="1"/>
    </xf>
    <xf numFmtId="0" fontId="32" fillId="0" borderId="9" xfId="0" applyFont="1" applyBorder="1" applyAlignment="1">
      <alignment horizontal="center" vertical="center" wrapText="1"/>
    </xf>
    <xf numFmtId="0" fontId="34" fillId="0" borderId="9" xfId="0" applyFont="1" applyBorder="1" applyAlignment="1">
      <alignment horizontal="center" vertical="center" wrapText="1"/>
    </xf>
    <xf numFmtId="0" fontId="14" fillId="0" borderId="9" xfId="0" applyFont="1" applyBorder="1" applyAlignment="1">
      <alignment wrapText="1"/>
    </xf>
    <xf numFmtId="0" fontId="32" fillId="0" borderId="16" xfId="0" applyFont="1" applyBorder="1" applyAlignment="1">
      <alignment horizontal="center" wrapText="1"/>
    </xf>
    <xf numFmtId="49" fontId="13" fillId="2" borderId="8" xfId="0" applyNumberFormat="1" applyFont="1" applyFill="1" applyBorder="1" applyAlignment="1">
      <alignment vertical="top"/>
    </xf>
    <xf numFmtId="0" fontId="32"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34" fillId="0" borderId="8" xfId="0" applyFont="1" applyBorder="1" applyAlignment="1">
      <alignment horizontal="center" vertical="center" wrapText="1"/>
    </xf>
    <xf numFmtId="0" fontId="44" fillId="0" borderId="8" xfId="0" applyFont="1" applyBorder="1" applyAlignment="1">
      <alignment horizontal="center" wrapText="1"/>
    </xf>
    <xf numFmtId="0" fontId="32" fillId="0" borderId="15" xfId="0" applyFont="1" applyBorder="1" applyAlignment="1">
      <alignment horizontal="center" wrapText="1"/>
    </xf>
    <xf numFmtId="0" fontId="32" fillId="0" borderId="31" xfId="0" applyFont="1" applyBorder="1" applyAlignment="1">
      <alignment horizontal="center" wrapText="1"/>
    </xf>
    <xf numFmtId="0" fontId="28" fillId="0" borderId="8" xfId="0" applyFont="1" applyBorder="1" applyAlignment="1">
      <alignment horizontal="center" wrapText="1"/>
    </xf>
    <xf numFmtId="0" fontId="33" fillId="0" borderId="8" xfId="0" applyFont="1" applyBorder="1" applyAlignment="1">
      <alignment horizontal="center" wrapText="1"/>
    </xf>
    <xf numFmtId="0" fontId="28" fillId="0" borderId="8" xfId="0" applyFont="1" applyBorder="1" applyAlignment="1">
      <alignment horizontal="center" vertical="center" wrapText="1"/>
    </xf>
    <xf numFmtId="0" fontId="20" fillId="0" borderId="8" xfId="0" applyFont="1" applyBorder="1" applyAlignment="1">
      <alignment horizontal="center" wrapText="1"/>
    </xf>
    <xf numFmtId="0" fontId="14" fillId="0" borderId="8" xfId="0" applyFont="1" applyBorder="1" applyAlignment="1">
      <alignment horizontal="center" wrapText="1"/>
    </xf>
    <xf numFmtId="1" fontId="32" fillId="0" borderId="8" xfId="0" applyNumberFormat="1" applyFont="1" applyBorder="1" applyAlignment="1">
      <alignment horizontal="center" vertical="center" wrapText="1"/>
    </xf>
    <xf numFmtId="1" fontId="32" fillId="9" borderId="8" xfId="0" applyNumberFormat="1" applyFont="1" applyFill="1" applyBorder="1" applyAlignment="1">
      <alignment horizontal="center" vertical="center" wrapText="1"/>
    </xf>
    <xf numFmtId="0" fontId="27" fillId="0" borderId="8" xfId="0" applyFont="1" applyBorder="1" applyAlignment="1">
      <alignment horizontal="center" wrapText="1"/>
    </xf>
    <xf numFmtId="0" fontId="48" fillId="0" borderId="8" xfId="0" applyFont="1" applyBorder="1" applyAlignment="1">
      <alignment horizontal="center" wrapText="1"/>
    </xf>
    <xf numFmtId="9" fontId="34" fillId="0" borderId="8" xfId="0" applyNumberFormat="1" applyFont="1" applyBorder="1" applyAlignment="1">
      <alignment horizontal="center" wrapText="1"/>
    </xf>
    <xf numFmtId="0" fontId="34" fillId="0" borderId="8" xfId="0" applyFont="1" applyBorder="1" applyAlignment="1">
      <alignment horizontal="center" wrapText="1"/>
    </xf>
    <xf numFmtId="0" fontId="27" fillId="0" borderId="0" xfId="0" applyFont="1" applyAlignment="1">
      <alignment horizontal="center" wrapText="1"/>
    </xf>
    <xf numFmtId="0" fontId="34" fillId="0" borderId="0" xfId="0" applyFont="1" applyAlignment="1">
      <alignment horizontal="center" wrapText="1"/>
    </xf>
    <xf numFmtId="0" fontId="29" fillId="6" borderId="14" xfId="0" applyFont="1" applyFill="1" applyBorder="1" applyAlignment="1">
      <alignment horizontal="center" vertical="top" wrapText="1"/>
    </xf>
    <xf numFmtId="0" fontId="21" fillId="5" borderId="14" xfId="0" applyFont="1" applyFill="1" applyBorder="1" applyAlignment="1">
      <alignment wrapText="1"/>
    </xf>
    <xf numFmtId="49" fontId="13" fillId="2" borderId="14" xfId="0" applyNumberFormat="1" applyFont="1" applyFill="1" applyBorder="1" applyAlignment="1">
      <alignment vertical="top"/>
    </xf>
    <xf numFmtId="49" fontId="18" fillId="2" borderId="14" xfId="0" applyNumberFormat="1" applyFont="1" applyFill="1" applyBorder="1" applyAlignment="1">
      <alignment vertical="top"/>
    </xf>
    <xf numFmtId="49" fontId="18" fillId="2" borderId="14" xfId="0" applyNumberFormat="1" applyFont="1" applyFill="1" applyBorder="1" applyAlignment="1">
      <alignment vertical="top" wrapText="1"/>
    </xf>
    <xf numFmtId="49" fontId="21" fillId="8" borderId="14" xfId="0" applyNumberFormat="1" applyFont="1" applyFill="1" applyBorder="1" applyAlignment="1">
      <alignment horizontal="left" vertical="top" wrapText="1"/>
    </xf>
    <xf numFmtId="0" fontId="44" fillId="0" borderId="14" xfId="0" applyFont="1" applyBorder="1" applyAlignment="1">
      <alignment horizontal="center" wrapText="1"/>
    </xf>
    <xf numFmtId="0" fontId="22" fillId="5" borderId="14" xfId="0" applyFont="1" applyFill="1" applyBorder="1" applyAlignment="1">
      <alignment horizontal="justify" wrapText="1"/>
    </xf>
    <xf numFmtId="49" fontId="18" fillId="2" borderId="14" xfId="0" applyNumberFormat="1" applyFont="1" applyFill="1" applyBorder="1" applyAlignment="1">
      <alignment horizontal="justify" vertical="top" wrapText="1"/>
    </xf>
    <xf numFmtId="0" fontId="28" fillId="0" borderId="14" xfId="0" applyFont="1" applyBorder="1" applyAlignment="1">
      <alignment horizontal="center" wrapText="1"/>
    </xf>
    <xf numFmtId="0" fontId="30" fillId="6" borderId="14" xfId="0" applyFont="1" applyFill="1" applyBorder="1" applyAlignment="1">
      <alignment horizontal="center" vertical="top" wrapText="1"/>
    </xf>
    <xf numFmtId="49" fontId="50" fillId="2" borderId="14" xfId="0" applyNumberFormat="1" applyFont="1" applyFill="1" applyBorder="1" applyAlignment="1">
      <alignment vertical="top" wrapText="1"/>
    </xf>
    <xf numFmtId="0" fontId="27" fillId="0" borderId="14" xfId="0" applyFont="1" applyBorder="1" applyAlignment="1">
      <alignment horizontal="center" wrapText="1"/>
    </xf>
    <xf numFmtId="49" fontId="18" fillId="2" borderId="14" xfId="0" applyNumberFormat="1" applyFont="1" applyFill="1" applyBorder="1" applyAlignment="1">
      <alignment horizontal="justify" vertical="justify" wrapText="1"/>
    </xf>
    <xf numFmtId="0" fontId="48" fillId="0" borderId="14" xfId="0" applyFont="1" applyBorder="1" applyAlignment="1">
      <alignment horizontal="center" wrapText="1"/>
    </xf>
    <xf numFmtId="0" fontId="35" fillId="0" borderId="7" xfId="0" applyFont="1" applyBorder="1" applyAlignment="1">
      <alignment horizontal="center" vertical="center" wrapText="1"/>
    </xf>
    <xf numFmtId="0" fontId="32" fillId="0" borderId="29" xfId="0" applyFont="1" applyBorder="1" applyAlignment="1">
      <alignment horizontal="center" vertical="center" wrapText="1"/>
    </xf>
    <xf numFmtId="0" fontId="35" fillId="0" borderId="9" xfId="0" applyFont="1" applyBorder="1" applyAlignment="1">
      <alignment horizontal="center" vertical="center" wrapText="1"/>
    </xf>
    <xf numFmtId="0" fontId="32" fillId="0" borderId="21" xfId="0" applyFont="1" applyBorder="1" applyAlignment="1">
      <alignment horizontal="center" wrapText="1"/>
    </xf>
    <xf numFmtId="0" fontId="21" fillId="5" borderId="32" xfId="0" applyFont="1" applyFill="1" applyBorder="1" applyAlignment="1">
      <alignment wrapText="1"/>
    </xf>
    <xf numFmtId="0" fontId="21" fillId="5" borderId="33" xfId="0" applyFont="1" applyFill="1" applyBorder="1" applyAlignment="1">
      <alignment wrapText="1"/>
    </xf>
    <xf numFmtId="0" fontId="14" fillId="7" borderId="19" xfId="0" applyFont="1" applyFill="1" applyBorder="1" applyAlignment="1">
      <alignment vertical="top" wrapText="1"/>
    </xf>
    <xf numFmtId="0" fontId="14" fillId="0" borderId="19" xfId="0" applyFont="1" applyBorder="1" applyAlignment="1">
      <alignment horizontal="center" wrapText="1"/>
    </xf>
    <xf numFmtId="0" fontId="16" fillId="0" borderId="19" xfId="0" applyFont="1" applyBorder="1" applyAlignment="1">
      <alignment horizontal="center" wrapText="1"/>
    </xf>
    <xf numFmtId="0" fontId="32" fillId="0" borderId="34" xfId="0" applyFont="1" applyBorder="1" applyAlignment="1">
      <alignment horizontal="center" wrapText="1"/>
    </xf>
    <xf numFmtId="49" fontId="14" fillId="2" borderId="9" xfId="0" applyNumberFormat="1" applyFont="1" applyFill="1" applyBorder="1" applyAlignment="1">
      <alignment vertical="top" wrapText="1"/>
    </xf>
    <xf numFmtId="0" fontId="32" fillId="0" borderId="16" xfId="0" applyFont="1" applyBorder="1" applyAlignment="1">
      <alignment horizontal="center" vertical="center" wrapText="1"/>
    </xf>
    <xf numFmtId="49" fontId="18" fillId="2" borderId="15" xfId="0" applyNumberFormat="1" applyFont="1" applyFill="1" applyBorder="1" applyAlignment="1">
      <alignment vertical="top" wrapText="1"/>
    </xf>
    <xf numFmtId="49" fontId="18" fillId="2" borderId="35" xfId="0" applyNumberFormat="1" applyFont="1" applyFill="1" applyBorder="1" applyAlignment="1">
      <alignment vertical="top" wrapText="1"/>
    </xf>
    <xf numFmtId="49" fontId="18" fillId="2" borderId="17" xfId="0" applyNumberFormat="1" applyFont="1" applyFill="1" applyBorder="1" applyAlignment="1">
      <alignment vertical="top" wrapText="1"/>
    </xf>
    <xf numFmtId="0" fontId="21" fillId="5" borderId="31" xfId="0" applyFont="1" applyFill="1" applyBorder="1" applyAlignment="1">
      <alignment wrapText="1"/>
    </xf>
    <xf numFmtId="0" fontId="21" fillId="5" borderId="36" xfId="0" applyFont="1" applyFill="1" applyBorder="1" applyAlignment="1">
      <alignment wrapText="1"/>
    </xf>
    <xf numFmtId="0" fontId="21" fillId="5" borderId="37" xfId="0" applyFont="1" applyFill="1" applyBorder="1" applyAlignment="1">
      <alignment wrapText="1"/>
    </xf>
    <xf numFmtId="0" fontId="21" fillId="5" borderId="38" xfId="0" applyFont="1" applyFill="1" applyBorder="1" applyAlignment="1">
      <alignment wrapText="1"/>
    </xf>
    <xf numFmtId="49" fontId="13" fillId="2" borderId="10" xfId="0" applyNumberFormat="1" applyFont="1" applyFill="1" applyBorder="1" applyAlignment="1">
      <alignment vertical="top"/>
    </xf>
    <xf numFmtId="49" fontId="18" fillId="2" borderId="39" xfId="0" applyNumberFormat="1" applyFont="1" applyFill="1" applyBorder="1" applyAlignment="1">
      <alignment vertical="top" wrapText="1"/>
    </xf>
    <xf numFmtId="0" fontId="32" fillId="0" borderId="18" xfId="0" applyFont="1" applyBorder="1" applyAlignment="1">
      <alignment horizontal="center" vertical="center" wrapText="1"/>
    </xf>
    <xf numFmtId="0" fontId="34" fillId="0" borderId="18" xfId="0" applyFont="1" applyBorder="1" applyAlignment="1">
      <alignment horizontal="center" vertical="center" wrapText="1"/>
    </xf>
    <xf numFmtId="0" fontId="31" fillId="0" borderId="7" xfId="0" applyFont="1" applyBorder="1" applyAlignment="1">
      <alignment horizontal="center" vertical="center" wrapText="1"/>
    </xf>
    <xf numFmtId="49" fontId="21" fillId="8" borderId="41" xfId="0" applyNumberFormat="1" applyFont="1" applyFill="1" applyBorder="1" applyAlignment="1">
      <alignment vertical="top" wrapText="1"/>
    </xf>
    <xf numFmtId="49" fontId="21" fillId="8" borderId="42" xfId="0" applyNumberFormat="1" applyFont="1" applyFill="1" applyBorder="1" applyAlignment="1">
      <alignment vertical="top" wrapText="1"/>
    </xf>
    <xf numFmtId="49" fontId="21" fillId="8" borderId="43" xfId="0" applyNumberFormat="1" applyFont="1" applyFill="1" applyBorder="1" applyAlignment="1">
      <alignment vertical="top" wrapText="1"/>
    </xf>
    <xf numFmtId="49" fontId="21" fillId="8" borderId="44" xfId="0" applyNumberFormat="1" applyFont="1" applyFill="1" applyBorder="1" applyAlignment="1">
      <alignment vertical="top" wrapText="1"/>
    </xf>
    <xf numFmtId="49" fontId="21" fillId="8" borderId="32" xfId="0" applyNumberFormat="1" applyFont="1" applyFill="1" applyBorder="1" applyAlignment="1">
      <alignment horizontal="left" vertical="top" wrapText="1"/>
    </xf>
    <xf numFmtId="49" fontId="21" fillId="8" borderId="17" xfId="0" applyNumberFormat="1" applyFont="1" applyFill="1" applyBorder="1" applyAlignment="1">
      <alignment horizontal="left" vertical="top" wrapText="1"/>
    </xf>
    <xf numFmtId="0" fontId="14" fillId="0" borderId="7" xfId="0" applyFont="1" applyBorder="1" applyAlignment="1">
      <alignment wrapText="1"/>
    </xf>
    <xf numFmtId="0" fontId="29" fillId="6" borderId="32" xfId="0" applyFont="1" applyFill="1" applyBorder="1" applyAlignment="1">
      <alignment horizontal="center" vertical="top" wrapText="1"/>
    </xf>
    <xf numFmtId="0" fontId="16" fillId="0" borderId="9" xfId="0" applyFont="1" applyBorder="1" applyAlignment="1">
      <alignment horizontal="center" wrapText="1"/>
    </xf>
    <xf numFmtId="0" fontId="21" fillId="5" borderId="17" xfId="0" applyFont="1" applyFill="1" applyBorder="1" applyAlignment="1">
      <alignment wrapText="1"/>
    </xf>
    <xf numFmtId="49" fontId="18" fillId="2" borderId="21" xfId="0" applyNumberFormat="1" applyFont="1" applyFill="1" applyBorder="1" applyAlignment="1">
      <alignment vertical="top"/>
    </xf>
    <xf numFmtId="14" fontId="14" fillId="0" borderId="7" xfId="0" applyNumberFormat="1" applyFont="1" applyBorder="1" applyAlignment="1">
      <alignment horizontal="left" wrapText="1"/>
    </xf>
    <xf numFmtId="49" fontId="18" fillId="2" borderId="9" xfId="0" applyNumberFormat="1" applyFont="1" applyFill="1" applyBorder="1" applyAlignment="1">
      <alignment vertical="top"/>
    </xf>
    <xf numFmtId="49" fontId="18" fillId="2" borderId="16" xfId="0" applyNumberFormat="1" applyFont="1" applyFill="1" applyBorder="1" applyAlignment="1">
      <alignment vertical="top"/>
    </xf>
    <xf numFmtId="49" fontId="13" fillId="2" borderId="17" xfId="0" applyNumberFormat="1" applyFont="1" applyFill="1" applyBorder="1" applyAlignment="1">
      <alignment vertical="top"/>
    </xf>
    <xf numFmtId="49" fontId="18" fillId="2" borderId="33" xfId="0" applyNumberFormat="1" applyFont="1" applyFill="1" applyBorder="1" applyAlignment="1">
      <alignment vertical="top"/>
    </xf>
    <xf numFmtId="49" fontId="14" fillId="2" borderId="7" xfId="0" applyNumberFormat="1" applyFont="1" applyFill="1" applyBorder="1" applyAlignment="1">
      <alignment vertical="top"/>
    </xf>
    <xf numFmtId="0" fontId="40" fillId="0" borderId="7" xfId="0" applyFont="1" applyBorder="1" applyAlignment="1">
      <alignment wrapText="1"/>
    </xf>
    <xf numFmtId="49" fontId="14" fillId="2" borderId="9" xfId="0" applyNumberFormat="1" applyFont="1" applyFill="1" applyBorder="1" applyAlignment="1">
      <alignment vertical="top"/>
    </xf>
    <xf numFmtId="0" fontId="40" fillId="0" borderId="9" xfId="0" applyFont="1" applyBorder="1" applyAlignment="1">
      <alignment wrapText="1"/>
    </xf>
    <xf numFmtId="168" fontId="16" fillId="0" borderId="7" xfId="0" applyNumberFormat="1" applyFont="1" applyBorder="1" applyAlignment="1">
      <alignment horizontal="center" vertical="center"/>
    </xf>
    <xf numFmtId="0" fontId="32" fillId="0" borderId="9" xfId="0" applyFont="1" applyBorder="1" applyAlignment="1">
      <alignment wrapText="1"/>
    </xf>
    <xf numFmtId="0" fontId="32" fillId="0" borderId="7" xfId="0" applyFont="1" applyBorder="1" applyAlignment="1">
      <alignment wrapText="1"/>
    </xf>
    <xf numFmtId="49" fontId="13" fillId="2" borderId="32" xfId="0" applyNumberFormat="1" applyFont="1" applyFill="1" applyBorder="1" applyAlignment="1">
      <alignment vertical="top"/>
    </xf>
    <xf numFmtId="168" fontId="16" fillId="0" borderId="9" xfId="0" applyNumberFormat="1" applyFont="1" applyBorder="1" applyAlignment="1">
      <alignment horizontal="center" vertical="center"/>
    </xf>
    <xf numFmtId="49" fontId="18" fillId="2" borderId="32" xfId="0" applyNumberFormat="1" applyFont="1" applyFill="1" applyBorder="1" applyAlignment="1">
      <alignment vertical="top" wrapText="1"/>
    </xf>
    <xf numFmtId="49" fontId="18" fillId="2" borderId="33" xfId="0" applyNumberFormat="1" applyFont="1" applyFill="1" applyBorder="1" applyAlignment="1">
      <alignment vertical="top" wrapText="1"/>
    </xf>
    <xf numFmtId="49" fontId="36" fillId="2" borderId="17" xfId="0" applyNumberFormat="1" applyFont="1" applyFill="1" applyBorder="1" applyAlignment="1">
      <alignment vertical="top" wrapText="1"/>
    </xf>
    <xf numFmtId="14" fontId="14" fillId="0" borderId="18" xfId="0" applyNumberFormat="1" applyFont="1" applyBorder="1" applyAlignment="1">
      <alignment horizontal="left" wrapText="1"/>
    </xf>
    <xf numFmtId="0" fontId="40" fillId="0" borderId="18" xfId="0" applyFont="1" applyBorder="1" applyAlignment="1">
      <alignment wrapText="1"/>
    </xf>
    <xf numFmtId="0" fontId="32" fillId="0" borderId="23" xfId="0" applyFont="1" applyBorder="1" applyAlignment="1">
      <alignment horizontal="center" vertical="center" wrapText="1"/>
    </xf>
    <xf numFmtId="49" fontId="21" fillId="2" borderId="18" xfId="0" applyNumberFormat="1" applyFont="1" applyFill="1" applyBorder="1" applyAlignment="1">
      <alignment vertical="top" wrapText="1"/>
    </xf>
    <xf numFmtId="0" fontId="14" fillId="0" borderId="18" xfId="0" applyFont="1" applyBorder="1" applyAlignment="1">
      <alignment horizontal="center" vertical="center" wrapText="1"/>
    </xf>
    <xf numFmtId="49" fontId="21" fillId="0" borderId="18" xfId="0" applyNumberFormat="1" applyFont="1" applyBorder="1" applyAlignment="1">
      <alignment vertical="top" wrapText="1"/>
    </xf>
    <xf numFmtId="0" fontId="16" fillId="0" borderId="18" xfId="0" applyFont="1" applyBorder="1" applyAlignment="1">
      <alignment horizontal="center" wrapText="1"/>
    </xf>
    <xf numFmtId="0" fontId="14" fillId="0" borderId="18" xfId="0" applyFont="1" applyBorder="1" applyAlignment="1">
      <alignment horizontal="center" wrapText="1"/>
    </xf>
    <xf numFmtId="0" fontId="32" fillId="0" borderId="18" xfId="0" applyFont="1" applyBorder="1" applyAlignment="1">
      <alignment horizontal="center" wrapText="1"/>
    </xf>
    <xf numFmtId="0" fontId="32" fillId="0" borderId="23" xfId="0" applyFont="1" applyBorder="1" applyAlignment="1">
      <alignment horizontal="center" wrapText="1"/>
    </xf>
    <xf numFmtId="0" fontId="32" fillId="0" borderId="45" xfId="0" applyFont="1" applyBorder="1" applyAlignment="1">
      <alignment horizontal="center" wrapText="1"/>
    </xf>
    <xf numFmtId="0" fontId="32" fillId="0" borderId="46" xfId="0" applyFont="1" applyBorder="1" applyAlignment="1">
      <alignment horizontal="center" wrapText="1"/>
    </xf>
    <xf numFmtId="0" fontId="32" fillId="0" borderId="45"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7" xfId="0" applyFont="1" applyBorder="1" applyAlignment="1">
      <alignment horizontal="center" wrapText="1"/>
    </xf>
    <xf numFmtId="0" fontId="32" fillId="0" borderId="48" xfId="0" applyFont="1" applyBorder="1" applyAlignment="1">
      <alignment horizontal="center" wrapText="1"/>
    </xf>
    <xf numFmtId="0" fontId="32" fillId="0" borderId="49" xfId="0" applyFont="1" applyBorder="1" applyAlignment="1">
      <alignment horizontal="center" wrapText="1"/>
    </xf>
    <xf numFmtId="49" fontId="13" fillId="2" borderId="19" xfId="0" applyNumberFormat="1" applyFont="1" applyFill="1" applyBorder="1" applyAlignment="1">
      <alignment vertical="top"/>
    </xf>
    <xf numFmtId="9" fontId="34" fillId="0" borderId="14" xfId="0" applyNumberFormat="1" applyFont="1" applyBorder="1" applyAlignment="1">
      <alignment horizontal="center" wrapText="1"/>
    </xf>
    <xf numFmtId="1" fontId="32" fillId="0" borderId="14" xfId="0" applyNumberFormat="1" applyFont="1" applyBorder="1" applyAlignment="1">
      <alignment horizontal="center" vertical="center" wrapText="1"/>
    </xf>
    <xf numFmtId="1" fontId="32" fillId="9" borderId="14" xfId="0" applyNumberFormat="1" applyFont="1" applyFill="1" applyBorder="1" applyAlignment="1">
      <alignment horizontal="center" vertical="center" wrapText="1"/>
    </xf>
    <xf numFmtId="0" fontId="20" fillId="0" borderId="14" xfId="0" applyFont="1" applyBorder="1" applyAlignment="1">
      <alignment horizontal="center" wrapText="1"/>
    </xf>
    <xf numFmtId="0" fontId="28" fillId="0" borderId="14" xfId="0" applyFont="1" applyBorder="1" applyAlignment="1">
      <alignment horizontal="center" vertical="center" wrapText="1"/>
    </xf>
    <xf numFmtId="0" fontId="33" fillId="0" borderId="14" xfId="0" applyFont="1" applyBorder="1" applyAlignment="1">
      <alignment horizontal="center" wrapText="1"/>
    </xf>
    <xf numFmtId="0" fontId="27" fillId="0" borderId="14" xfId="0" applyFont="1" applyBorder="1" applyAlignment="1">
      <alignment horizontal="center" vertical="center" wrapText="1"/>
    </xf>
    <xf numFmtId="0" fontId="34" fillId="0" borderId="14" xfId="0" applyFont="1" applyBorder="1" applyAlignment="1">
      <alignment horizontal="center" vertical="center" wrapText="1"/>
    </xf>
    <xf numFmtId="0" fontId="25" fillId="7" borderId="14" xfId="0" applyFont="1" applyFill="1" applyBorder="1" applyAlignment="1">
      <alignment vertical="top" wrapText="1"/>
    </xf>
    <xf numFmtId="0" fontId="25" fillId="0" borderId="50" xfId="0" applyFont="1" applyBorder="1" applyAlignment="1">
      <alignment horizontal="center" wrapText="1"/>
    </xf>
    <xf numFmtId="0" fontId="25" fillId="0" borderId="0" xfId="0" applyFont="1" applyAlignment="1">
      <alignment horizontal="center" wrapText="1"/>
    </xf>
    <xf numFmtId="0" fontId="25" fillId="0" borderId="51" xfId="0" applyFont="1" applyBorder="1" applyAlignment="1">
      <alignment horizontal="center" wrapText="1"/>
    </xf>
    <xf numFmtId="49" fontId="14" fillId="2" borderId="22" xfId="0" applyNumberFormat="1" applyFont="1" applyFill="1" applyBorder="1" applyAlignment="1">
      <alignment vertical="top" wrapText="1"/>
    </xf>
    <xf numFmtId="49" fontId="14" fillId="2" borderId="10" xfId="0" applyNumberFormat="1" applyFont="1" applyFill="1" applyBorder="1" applyAlignment="1">
      <alignment vertical="top" wrapText="1"/>
    </xf>
    <xf numFmtId="49" fontId="32" fillId="2" borderId="10" xfId="0" applyNumberFormat="1" applyFont="1" applyFill="1" applyBorder="1" applyAlignment="1">
      <alignment vertical="top" wrapText="1"/>
    </xf>
    <xf numFmtId="49" fontId="14" fillId="2" borderId="52" xfId="0" applyNumberFormat="1" applyFont="1" applyFill="1" applyBorder="1" applyAlignment="1">
      <alignment vertical="top" wrapText="1"/>
    </xf>
    <xf numFmtId="0" fontId="25" fillId="0" borderId="14" xfId="0" applyFont="1" applyBorder="1" applyAlignment="1">
      <alignment horizontal="center" wrapText="1"/>
    </xf>
    <xf numFmtId="0" fontId="14" fillId="0" borderId="14" xfId="0" applyFont="1" applyBorder="1" applyAlignment="1">
      <alignment wrapText="1"/>
    </xf>
    <xf numFmtId="0" fontId="65" fillId="0" borderId="14" xfId="0" applyFont="1" applyBorder="1" applyAlignment="1">
      <alignment wrapText="1"/>
    </xf>
    <xf numFmtId="0" fontId="25" fillId="0" borderId="53" xfId="0" applyFont="1" applyBorder="1" applyAlignment="1">
      <alignment horizontal="center" wrapText="1"/>
    </xf>
    <xf numFmtId="0" fontId="34" fillId="0" borderId="54" xfId="0" applyFont="1" applyBorder="1" applyAlignment="1">
      <alignment horizontal="center" wrapText="1"/>
    </xf>
    <xf numFmtId="0" fontId="26" fillId="0" borderId="14" xfId="0" applyFont="1" applyBorder="1" applyAlignment="1">
      <alignment horizontal="center" wrapText="1"/>
    </xf>
    <xf numFmtId="0" fontId="25" fillId="0" borderId="55" xfId="0" applyFont="1" applyBorder="1" applyAlignment="1">
      <alignment horizontal="center" wrapText="1"/>
    </xf>
    <xf numFmtId="0" fontId="25" fillId="0" borderId="56" xfId="0" applyFont="1" applyBorder="1" applyAlignment="1">
      <alignment horizontal="center" wrapText="1"/>
    </xf>
    <xf numFmtId="49" fontId="36" fillId="2" borderId="33" xfId="0" applyNumberFormat="1" applyFont="1" applyFill="1" applyBorder="1" applyAlignment="1">
      <alignment vertical="top" wrapText="1"/>
    </xf>
    <xf numFmtId="0" fontId="14" fillId="0" borderId="15" xfId="0" applyFont="1" applyBorder="1" applyAlignment="1">
      <alignment wrapText="1"/>
    </xf>
    <xf numFmtId="0" fontId="14" fillId="0" borderId="35" xfId="0" applyFont="1" applyBorder="1" applyAlignment="1">
      <alignment wrapText="1"/>
    </xf>
    <xf numFmtId="0" fontId="32" fillId="0" borderId="30" xfId="0" applyFont="1" applyBorder="1" applyAlignment="1">
      <alignment horizontal="center" wrapText="1"/>
    </xf>
    <xf numFmtId="0" fontId="26" fillId="0" borderId="14" xfId="0" applyFont="1" applyBorder="1" applyAlignment="1">
      <alignment horizontal="center" vertical="top" wrapText="1"/>
    </xf>
    <xf numFmtId="0" fontId="21" fillId="5" borderId="57" xfId="0" applyFont="1" applyFill="1" applyBorder="1" applyAlignment="1">
      <alignment wrapText="1"/>
    </xf>
    <xf numFmtId="0" fontId="14" fillId="0" borderId="0" xfId="0" applyFont="1"/>
    <xf numFmtId="0" fontId="13" fillId="0" borderId="0" xfId="0" applyFont="1" applyAlignment="1">
      <alignment horizontal="center" vertical="center" wrapText="1"/>
    </xf>
    <xf numFmtId="0" fontId="14" fillId="0" borderId="68" xfId="0" applyFont="1" applyBorder="1"/>
    <xf numFmtId="0" fontId="13" fillId="0" borderId="68" xfId="0" applyFont="1" applyBorder="1" applyAlignment="1">
      <alignment horizontal="center" vertical="center" wrapText="1"/>
    </xf>
    <xf numFmtId="0" fontId="14" fillId="0" borderId="69" xfId="0" applyFont="1" applyBorder="1" applyAlignment="1">
      <alignment vertical="center" wrapText="1"/>
    </xf>
    <xf numFmtId="0" fontId="14" fillId="0" borderId="71" xfId="0" applyFont="1" applyBorder="1" applyAlignment="1">
      <alignment vertical="center" wrapText="1"/>
    </xf>
    <xf numFmtId="0" fontId="16" fillId="0" borderId="71" xfId="0" applyFont="1" applyBorder="1" applyAlignment="1">
      <alignment vertical="center" wrapText="1"/>
    </xf>
    <xf numFmtId="0" fontId="14" fillId="0" borderId="68" xfId="0" applyFont="1" applyBorder="1" applyAlignment="1">
      <alignment vertical="center" wrapText="1"/>
    </xf>
    <xf numFmtId="0" fontId="14" fillId="14" borderId="69" xfId="0" applyFont="1" applyFill="1" applyBorder="1" applyAlignment="1">
      <alignment vertical="center"/>
    </xf>
    <xf numFmtId="0" fontId="68" fillId="14" borderId="69" xfId="0" applyFont="1" applyFill="1" applyBorder="1" applyAlignment="1">
      <alignment vertical="center" wrapText="1"/>
    </xf>
    <xf numFmtId="0" fontId="14" fillId="14" borderId="69" xfId="0" applyFont="1" applyFill="1" applyBorder="1" applyAlignment="1">
      <alignment vertical="center" wrapText="1"/>
    </xf>
    <xf numFmtId="0" fontId="16" fillId="0" borderId="71" xfId="0" applyFont="1" applyBorder="1" applyAlignment="1">
      <alignment vertical="center"/>
    </xf>
    <xf numFmtId="0" fontId="14" fillId="14" borderId="70" xfId="0" applyFont="1" applyFill="1" applyBorder="1" applyAlignment="1">
      <alignment vertical="center" wrapText="1"/>
    </xf>
    <xf numFmtId="0" fontId="15" fillId="0" borderId="68" xfId="0" applyFont="1" applyBorder="1" applyAlignment="1">
      <alignment vertical="center" wrapText="1"/>
    </xf>
    <xf numFmtId="0" fontId="16" fillId="0" borderId="68" xfId="0" applyFont="1" applyBorder="1" applyAlignment="1">
      <alignment vertical="center" wrapText="1"/>
    </xf>
    <xf numFmtId="0" fontId="68" fillId="0" borderId="71" xfId="0" applyFont="1" applyBorder="1" applyAlignment="1">
      <alignment vertical="center" wrapText="1"/>
    </xf>
    <xf numFmtId="0" fontId="68" fillId="0" borderId="72" xfId="0" applyFont="1" applyBorder="1" applyAlignment="1">
      <alignment vertical="center" wrapText="1"/>
    </xf>
    <xf numFmtId="0" fontId="14" fillId="0" borderId="71" xfId="0" applyFont="1" applyBorder="1" applyAlignment="1">
      <alignment wrapText="1"/>
    </xf>
    <xf numFmtId="0" fontId="14" fillId="0" borderId="68" xfId="0" applyFont="1" applyBorder="1" applyAlignment="1">
      <alignment wrapText="1"/>
    </xf>
    <xf numFmtId="0" fontId="68" fillId="0" borderId="68" xfId="0" applyFont="1" applyBorder="1" applyAlignment="1">
      <alignment vertical="center" wrapText="1"/>
    </xf>
    <xf numFmtId="0" fontId="69" fillId="0" borderId="71" xfId="0" applyFont="1" applyBorder="1" applyAlignment="1">
      <alignment vertical="center" wrapText="1"/>
    </xf>
    <xf numFmtId="3" fontId="14" fillId="0" borderId="68" xfId="0" applyNumberFormat="1" applyFont="1" applyBorder="1" applyAlignment="1">
      <alignment vertical="center" wrapText="1"/>
    </xf>
    <xf numFmtId="0" fontId="20" fillId="0" borderId="68" xfId="0" applyFont="1" applyBorder="1" applyAlignment="1">
      <alignment vertical="center" wrapText="1"/>
    </xf>
    <xf numFmtId="0" fontId="14" fillId="0" borderId="72" xfId="0" applyFont="1" applyBorder="1" applyAlignment="1">
      <alignment horizontal="justify" vertical="center" wrapText="1"/>
    </xf>
    <xf numFmtId="0" fontId="14" fillId="0" borderId="71" xfId="0" applyFont="1" applyBorder="1" applyAlignment="1">
      <alignment horizontal="justify" vertical="center" wrapText="1"/>
    </xf>
    <xf numFmtId="0" fontId="14" fillId="14" borderId="69" xfId="0" applyFont="1" applyFill="1" applyBorder="1" applyAlignment="1">
      <alignment horizontal="justify" vertical="center" wrapText="1"/>
    </xf>
    <xf numFmtId="0" fontId="14" fillId="15" borderId="68" xfId="0" applyFont="1" applyFill="1" applyBorder="1" applyAlignment="1">
      <alignment vertical="center" wrapText="1"/>
    </xf>
    <xf numFmtId="0" fontId="14" fillId="14" borderId="77" xfId="0" applyFont="1" applyFill="1" applyBorder="1" applyAlignment="1">
      <alignment vertical="top"/>
    </xf>
    <xf numFmtId="0" fontId="14" fillId="0" borderId="73" xfId="0" applyFont="1" applyBorder="1" applyAlignment="1">
      <alignment vertical="center" wrapText="1"/>
    </xf>
    <xf numFmtId="0" fontId="14" fillId="0" borderId="75" xfId="0" applyFont="1" applyBorder="1" applyAlignment="1">
      <alignment vertical="center" wrapText="1"/>
    </xf>
    <xf numFmtId="0" fontId="68" fillId="0" borderId="73" xfId="0" applyFont="1" applyBorder="1" applyAlignment="1">
      <alignment vertical="center" wrapText="1"/>
    </xf>
    <xf numFmtId="0" fontId="68" fillId="0" borderId="74" xfId="0" applyFont="1" applyBorder="1" applyAlignment="1">
      <alignment vertical="center" wrapText="1"/>
    </xf>
    <xf numFmtId="0" fontId="68" fillId="14" borderId="73" xfId="0" applyFont="1" applyFill="1" applyBorder="1" applyAlignment="1">
      <alignment vertical="center" wrapText="1"/>
    </xf>
    <xf numFmtId="0" fontId="67" fillId="14" borderId="76" xfId="0" applyFont="1" applyFill="1" applyBorder="1" applyAlignment="1">
      <alignment vertical="center"/>
    </xf>
    <xf numFmtId="0" fontId="67" fillId="14" borderId="77" xfId="0" applyFont="1" applyFill="1" applyBorder="1" applyAlignment="1">
      <alignment vertical="center"/>
    </xf>
    <xf numFmtId="0" fontId="69"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3" xfId="0" applyFont="1" applyBorder="1" applyAlignment="1">
      <alignment horizontal="center" vertical="center" wrapText="1"/>
    </xf>
    <xf numFmtId="0" fontId="16" fillId="0" borderId="73" xfId="0" applyFont="1" applyBorder="1" applyAlignment="1">
      <alignment horizontal="center" vertical="center" wrapText="1"/>
    </xf>
    <xf numFmtId="0" fontId="29" fillId="0" borderId="0" xfId="0" applyFont="1" applyAlignment="1">
      <alignment vertical="center"/>
    </xf>
    <xf numFmtId="0" fontId="13" fillId="0" borderId="14" xfId="0" applyFont="1" applyBorder="1" applyAlignment="1">
      <alignment horizontal="center" vertical="center" wrapText="1"/>
    </xf>
    <xf numFmtId="0" fontId="21" fillId="12" borderId="14" xfId="0" applyFont="1" applyFill="1" applyBorder="1" applyAlignment="1">
      <alignment vertical="center" wrapText="1"/>
    </xf>
    <xf numFmtId="0" fontId="14" fillId="0" borderId="14" xfId="0" applyFont="1" applyBorder="1" applyAlignment="1">
      <alignment vertical="center" wrapText="1"/>
    </xf>
    <xf numFmtId="0" fontId="14" fillId="11" borderId="14" xfId="0" applyFont="1" applyFill="1" applyBorder="1" applyAlignment="1">
      <alignment vertical="top" wrapText="1"/>
    </xf>
    <xf numFmtId="0" fontId="14" fillId="13" borderId="14" xfId="0" applyFont="1" applyFill="1" applyBorder="1" applyAlignment="1">
      <alignment wrapText="1"/>
    </xf>
    <xf numFmtId="0" fontId="14" fillId="14" borderId="14" xfId="0" applyFont="1" applyFill="1" applyBorder="1" applyAlignment="1">
      <alignment vertical="top"/>
    </xf>
    <xf numFmtId="0" fontId="14" fillId="14" borderId="14" xfId="0" applyFont="1" applyFill="1" applyBorder="1" applyAlignment="1">
      <alignment vertical="top" wrapText="1"/>
    </xf>
    <xf numFmtId="0" fontId="14" fillId="12" borderId="14" xfId="0" applyFont="1" applyFill="1" applyBorder="1" applyAlignment="1">
      <alignment vertical="top" wrapText="1"/>
    </xf>
    <xf numFmtId="0" fontId="15" fillId="0" borderId="14" xfId="0" applyFont="1" applyBorder="1" applyAlignment="1">
      <alignment vertical="center" wrapText="1"/>
    </xf>
    <xf numFmtId="0" fontId="16" fillId="0" borderId="14" xfId="0" applyFont="1" applyBorder="1" applyAlignment="1">
      <alignment vertical="center" wrapText="1"/>
    </xf>
    <xf numFmtId="0" fontId="67" fillId="14" borderId="14" xfId="0" applyFont="1" applyFill="1" applyBorder="1" applyAlignment="1">
      <alignment horizontal="left" vertical="center" wrapText="1"/>
    </xf>
    <xf numFmtId="0" fontId="68" fillId="0" borderId="14" xfId="0" applyFont="1" applyBorder="1" applyAlignment="1">
      <alignment vertical="center" wrapText="1"/>
    </xf>
    <xf numFmtId="3" fontId="14" fillId="0" borderId="14" xfId="0" applyNumberFormat="1" applyFont="1" applyBorder="1" applyAlignment="1">
      <alignment vertical="center" wrapText="1"/>
    </xf>
    <xf numFmtId="0" fontId="14" fillId="0" borderId="14" xfId="0" applyFont="1" applyBorder="1" applyAlignment="1">
      <alignment horizontal="center" vertical="center" wrapText="1"/>
    </xf>
    <xf numFmtId="0" fontId="20" fillId="0" borderId="14" xfId="0" applyFont="1" applyBorder="1" applyAlignment="1">
      <alignment vertical="center" wrapText="1"/>
    </xf>
    <xf numFmtId="0" fontId="67" fillId="14" borderId="14" xfId="0" applyFont="1" applyFill="1" applyBorder="1" applyAlignment="1">
      <alignment horizontal="justify" vertical="center" wrapText="1"/>
    </xf>
    <xf numFmtId="0" fontId="21" fillId="13" borderId="14" xfId="0" applyFont="1" applyFill="1" applyBorder="1" applyAlignment="1">
      <alignment vertical="center" wrapText="1"/>
    </xf>
    <xf numFmtId="0" fontId="13" fillId="14" borderId="14" xfId="0" applyFont="1" applyFill="1" applyBorder="1" applyAlignment="1">
      <alignment vertical="center"/>
    </xf>
    <xf numFmtId="0" fontId="67" fillId="14" borderId="14" xfId="0" applyFont="1" applyFill="1" applyBorder="1" applyAlignment="1">
      <alignment vertical="center" wrapText="1"/>
    </xf>
    <xf numFmtId="0" fontId="14" fillId="15" borderId="14" xfId="0" applyFont="1" applyFill="1" applyBorder="1" applyAlignment="1">
      <alignment vertical="center" wrapText="1"/>
    </xf>
    <xf numFmtId="0" fontId="0" fillId="0" borderId="82" xfId="0" applyBorder="1"/>
    <xf numFmtId="0" fontId="0" fillId="0" borderId="83" xfId="0" applyBorder="1"/>
    <xf numFmtId="0" fontId="0" fillId="0" borderId="85" xfId="0" applyBorder="1"/>
    <xf numFmtId="0" fontId="0" fillId="0" borderId="86" xfId="0" applyBorder="1"/>
    <xf numFmtId="0" fontId="14" fillId="0" borderId="0" xfId="0" applyFont="1" applyAlignment="1">
      <alignment vertical="center"/>
    </xf>
    <xf numFmtId="0" fontId="14" fillId="0" borderId="83" xfId="0" applyFont="1" applyBorder="1" applyAlignment="1">
      <alignment vertical="center"/>
    </xf>
    <xf numFmtId="0" fontId="75" fillId="0" borderId="0" xfId="0" applyFont="1" applyAlignment="1">
      <alignment horizontal="justify" vertical="center"/>
    </xf>
    <xf numFmtId="0" fontId="77" fillId="0" borderId="85" xfId="0" applyFont="1" applyBorder="1"/>
    <xf numFmtId="0" fontId="0" fillId="0" borderId="81" xfId="0" applyBorder="1"/>
    <xf numFmtId="0" fontId="74" fillId="0" borderId="0" xfId="0" applyFont="1"/>
    <xf numFmtId="0" fontId="79" fillId="0" borderId="0" xfId="0" applyFont="1"/>
    <xf numFmtId="0" fontId="83" fillId="0" borderId="0" xfId="0" applyFont="1"/>
    <xf numFmtId="166" fontId="74" fillId="0" borderId="0" xfId="0" applyNumberFormat="1" applyFont="1"/>
    <xf numFmtId="0" fontId="86" fillId="0" borderId="86" xfId="0" applyFont="1" applyBorder="1"/>
    <xf numFmtId="0" fontId="0" fillId="0" borderId="85" xfId="0" applyBorder="1" applyAlignment="1">
      <alignment horizontal="left"/>
    </xf>
    <xf numFmtId="0" fontId="0" fillId="0" borderId="0" xfId="0" applyAlignment="1">
      <alignment horizontal="left"/>
    </xf>
    <xf numFmtId="0" fontId="90" fillId="0" borderId="14" xfId="0" applyFont="1" applyBorder="1" applyAlignment="1">
      <alignment horizontal="center" vertical="center" wrapText="1"/>
    </xf>
    <xf numFmtId="0" fontId="88" fillId="0" borderId="0" xfId="0" applyFont="1" applyAlignment="1">
      <alignment vertical="center"/>
    </xf>
    <xf numFmtId="0" fontId="87" fillId="0" borderId="0" xfId="0" applyFont="1" applyAlignment="1">
      <alignment vertical="center"/>
    </xf>
    <xf numFmtId="49" fontId="88" fillId="0" borderId="0" xfId="0" applyNumberFormat="1" applyFont="1" applyAlignment="1">
      <alignment vertical="center"/>
    </xf>
    <xf numFmtId="0" fontId="88" fillId="20" borderId="0" xfId="0" applyFont="1" applyFill="1" applyAlignment="1">
      <alignment vertical="center"/>
    </xf>
    <xf numFmtId="0" fontId="90" fillId="0" borderId="0" xfId="0" applyFont="1" applyAlignment="1">
      <alignment vertical="center" wrapText="1"/>
    </xf>
    <xf numFmtId="0" fontId="96" fillId="0" borderId="87" xfId="0" applyFont="1" applyBorder="1"/>
    <xf numFmtId="0" fontId="96" fillId="0" borderId="88" xfId="0" applyFont="1" applyBorder="1"/>
    <xf numFmtId="0" fontId="96" fillId="0" borderId="89" xfId="0" applyFont="1" applyBorder="1"/>
    <xf numFmtId="166" fontId="88" fillId="0" borderId="0" xfId="0" applyNumberFormat="1" applyFont="1" applyAlignment="1">
      <alignment vertical="center"/>
    </xf>
    <xf numFmtId="166" fontId="72" fillId="0" borderId="0" xfId="0" applyNumberFormat="1" applyFont="1"/>
    <xf numFmtId="0" fontId="88" fillId="0" borderId="0" xfId="0" applyFont="1"/>
    <xf numFmtId="166" fontId="88" fillId="0" borderId="0" xfId="0" applyNumberFormat="1" applyFont="1"/>
    <xf numFmtId="0" fontId="83" fillId="0" borderId="0" xfId="0" applyFont="1" applyAlignment="1">
      <alignment vertical="center"/>
    </xf>
    <xf numFmtId="49" fontId="83" fillId="0" borderId="0" xfId="0" applyNumberFormat="1" applyFont="1" applyAlignment="1">
      <alignment vertical="center"/>
    </xf>
    <xf numFmtId="0" fontId="82" fillId="0" borderId="0" xfId="0" applyFont="1" applyAlignment="1">
      <alignment vertical="center"/>
    </xf>
    <xf numFmtId="0" fontId="98" fillId="0" borderId="0" xfId="0" applyFont="1" applyAlignment="1">
      <alignment vertical="center" wrapText="1"/>
    </xf>
    <xf numFmtId="0" fontId="83" fillId="0" borderId="38" xfId="0" applyFont="1" applyBorder="1" applyAlignment="1">
      <alignment vertical="center"/>
    </xf>
    <xf numFmtId="0" fontId="82" fillId="0" borderId="0" xfId="0" applyFont="1" applyAlignment="1">
      <alignment vertical="center" wrapText="1"/>
    </xf>
    <xf numFmtId="166" fontId="82" fillId="0" borderId="14" xfId="0" applyNumberFormat="1" applyFont="1" applyBorder="1" applyAlignment="1">
      <alignment vertical="center" wrapText="1"/>
    </xf>
    <xf numFmtId="166" fontId="82" fillId="0" borderId="0" xfId="0" applyNumberFormat="1" applyFont="1" applyAlignment="1">
      <alignment vertical="center" wrapText="1"/>
    </xf>
    <xf numFmtId="166" fontId="99" fillId="0" borderId="0" xfId="0" applyNumberFormat="1" applyFont="1" applyAlignment="1">
      <alignment vertical="center" wrapText="1"/>
    </xf>
    <xf numFmtId="166" fontId="82" fillId="0" borderId="0" xfId="0" applyNumberFormat="1" applyFont="1" applyAlignment="1">
      <alignment vertical="center"/>
    </xf>
    <xf numFmtId="9" fontId="82" fillId="0" borderId="14" xfId="21" applyFont="1" applyBorder="1" applyAlignment="1">
      <alignment vertical="center" wrapText="1"/>
    </xf>
    <xf numFmtId="0" fontId="82" fillId="17" borderId="14" xfId="0" applyFont="1" applyFill="1" applyBorder="1" applyAlignment="1">
      <alignment horizontal="left" vertical="center" wrapText="1"/>
    </xf>
    <xf numFmtId="0" fontId="83" fillId="0" borderId="0" xfId="0" applyFont="1" applyAlignment="1">
      <alignment vertical="top"/>
    </xf>
    <xf numFmtId="0" fontId="100" fillId="0" borderId="14" xfId="0" applyFont="1" applyBorder="1" applyAlignment="1">
      <alignment horizontal="center" vertical="center" wrapText="1"/>
    </xf>
    <xf numFmtId="166" fontId="82" fillId="0" borderId="14" xfId="0" applyNumberFormat="1" applyFont="1" applyBorder="1" applyAlignment="1">
      <alignment horizontal="left" vertical="center"/>
    </xf>
    <xf numFmtId="166" fontId="82" fillId="0" borderId="14" xfId="0" applyNumberFormat="1" applyFont="1" applyBorder="1" applyAlignment="1">
      <alignment horizontal="left" vertical="center" wrapText="1"/>
    </xf>
    <xf numFmtId="0" fontId="76" fillId="16" borderId="79" xfId="0" applyFont="1" applyFill="1" applyBorder="1" applyAlignment="1">
      <alignment horizontal="center" vertical="center" wrapText="1"/>
    </xf>
    <xf numFmtId="166" fontId="88" fillId="11" borderId="0" xfId="0" applyNumberFormat="1" applyFont="1" applyFill="1" applyAlignment="1">
      <alignment vertical="center"/>
    </xf>
    <xf numFmtId="0" fontId="83" fillId="0" borderId="0" xfId="0" applyFont="1" applyAlignment="1">
      <alignment horizontal="justify" vertical="center"/>
    </xf>
    <xf numFmtId="0" fontId="82" fillId="0" borderId="0" xfId="0" applyFont="1" applyAlignment="1">
      <alignment horizontal="justify" vertical="center" wrapText="1"/>
    </xf>
    <xf numFmtId="166" fontId="82" fillId="0" borderId="0" xfId="0" applyNumberFormat="1" applyFont="1" applyAlignment="1">
      <alignment horizontal="justify" vertical="center" wrapText="1"/>
    </xf>
    <xf numFmtId="0" fontId="82" fillId="24" borderId="14" xfId="0" applyFont="1" applyFill="1" applyBorder="1" applyAlignment="1">
      <alignment horizontal="left" vertical="top" wrapText="1"/>
    </xf>
    <xf numFmtId="0" fontId="82" fillId="24" borderId="14" xfId="0" applyFont="1" applyFill="1" applyBorder="1" applyAlignment="1">
      <alignment horizontal="left" vertical="top"/>
    </xf>
    <xf numFmtId="0" fontId="76" fillId="16" borderId="90" xfId="0" applyFont="1" applyFill="1" applyBorder="1" applyAlignment="1">
      <alignment horizontal="center" vertical="center" wrapText="1"/>
    </xf>
    <xf numFmtId="0" fontId="76" fillId="16" borderId="91" xfId="0" applyFont="1" applyFill="1" applyBorder="1" applyAlignment="1">
      <alignment horizontal="center" vertical="center" wrapText="1"/>
    </xf>
    <xf numFmtId="0" fontId="82" fillId="18" borderId="14" xfId="0" applyFont="1" applyFill="1" applyBorder="1" applyAlignment="1">
      <alignment horizontal="left" vertical="center" wrapText="1"/>
    </xf>
    <xf numFmtId="0" fontId="90" fillId="23" borderId="14" xfId="0" applyFont="1" applyFill="1" applyBorder="1" applyAlignment="1">
      <alignment horizontal="justify" vertical="center" wrapText="1"/>
    </xf>
    <xf numFmtId="0" fontId="90" fillId="0" borderId="14" xfId="0" applyFont="1" applyBorder="1" applyAlignment="1">
      <alignment horizontal="justify" vertical="center" wrapText="1"/>
    </xf>
    <xf numFmtId="0" fontId="90" fillId="0" borderId="14" xfId="0" applyFont="1" applyBorder="1" applyAlignment="1">
      <alignment horizontal="center" vertical="top" wrapText="1"/>
    </xf>
    <xf numFmtId="0" fontId="90" fillId="0" borderId="14" xfId="0" applyFont="1" applyBorder="1" applyAlignment="1">
      <alignment horizontal="justify" vertical="top" wrapText="1"/>
    </xf>
    <xf numFmtId="0" fontId="95" fillId="0" borderId="14" xfId="0" applyFont="1" applyBorder="1" applyAlignment="1">
      <alignment horizontal="justify" vertical="center" wrapText="1"/>
    </xf>
    <xf numFmtId="10" fontId="28" fillId="0" borderId="14" xfId="0" applyNumberFormat="1" applyFont="1" applyBorder="1" applyAlignment="1">
      <alignment horizontal="center" vertical="center" wrapText="1"/>
    </xf>
    <xf numFmtId="0" fontId="95" fillId="0" borderId="14" xfId="0" applyFont="1" applyBorder="1" applyAlignment="1">
      <alignment horizontal="center" vertical="center" wrapText="1"/>
    </xf>
    <xf numFmtId="0" fontId="90" fillId="0" borderId="14" xfId="0" applyFont="1" applyBorder="1" applyAlignment="1">
      <alignment vertical="center" wrapText="1"/>
    </xf>
    <xf numFmtId="0" fontId="68" fillId="0" borderId="14" xfId="0" applyFont="1" applyBorder="1" applyAlignment="1">
      <alignment horizontal="justify" vertical="center"/>
    </xf>
    <xf numFmtId="0" fontId="95" fillId="0" borderId="14" xfId="0" applyFont="1" applyBorder="1" applyAlignment="1">
      <alignment vertical="center" wrapText="1"/>
    </xf>
    <xf numFmtId="9" fontId="90" fillId="0" borderId="14" xfId="0" applyNumberFormat="1" applyFont="1" applyBorder="1" applyAlignment="1">
      <alignment horizontal="center" vertical="center" wrapText="1"/>
    </xf>
    <xf numFmtId="0" fontId="90" fillId="23" borderId="14" xfId="0" applyFont="1" applyFill="1" applyBorder="1" applyAlignment="1">
      <alignment horizontal="center" vertical="center" wrapText="1"/>
    </xf>
    <xf numFmtId="0" fontId="73" fillId="0" borderId="0" xfId="0" applyFont="1" applyAlignment="1">
      <alignment vertical="center"/>
    </xf>
    <xf numFmtId="3" fontId="90" fillId="0" borderId="24" xfId="0" applyNumberFormat="1" applyFont="1" applyBorder="1" applyAlignment="1">
      <alignment horizontal="center" vertical="center" wrapText="1"/>
    </xf>
    <xf numFmtId="10" fontId="90" fillId="0" borderId="14" xfId="0" applyNumberFormat="1" applyFont="1" applyBorder="1" applyAlignment="1">
      <alignment horizontal="center" vertical="center" wrapText="1"/>
    </xf>
    <xf numFmtId="0" fontId="90" fillId="0" borderId="15" xfId="0" applyFont="1" applyBorder="1" applyAlignment="1">
      <alignment horizontal="center" vertical="center" wrapText="1"/>
    </xf>
    <xf numFmtId="3" fontId="90" fillId="0" borderId="14" xfId="0" applyNumberFormat="1" applyFont="1" applyBorder="1" applyAlignment="1">
      <alignment vertical="center" wrapText="1"/>
    </xf>
    <xf numFmtId="3" fontId="90" fillId="0" borderId="14" xfId="0" applyNumberFormat="1" applyFont="1" applyBorder="1" applyAlignment="1">
      <alignment horizontal="center" vertical="center" wrapText="1"/>
    </xf>
    <xf numFmtId="0" fontId="101" fillId="0" borderId="0" xfId="0" applyFont="1"/>
    <xf numFmtId="0" fontId="122" fillId="23" borderId="14" xfId="0" applyFont="1" applyFill="1" applyBorder="1" applyAlignment="1">
      <alignment vertical="center" wrapText="1"/>
    </xf>
    <xf numFmtId="0" fontId="122" fillId="23" borderId="14" xfId="0" applyFont="1" applyFill="1" applyBorder="1" applyAlignment="1">
      <alignment horizontal="center" vertical="center" wrapText="1"/>
    </xf>
    <xf numFmtId="0" fontId="122" fillId="0" borderId="14" xfId="0" applyFont="1" applyBorder="1" applyAlignment="1">
      <alignment horizontal="center" vertical="center" wrapText="1"/>
    </xf>
    <xf numFmtId="0" fontId="15" fillId="23" borderId="14" xfId="0" applyFont="1" applyFill="1" applyBorder="1" applyAlignment="1">
      <alignment horizontal="center" vertical="center" wrapText="1"/>
    </xf>
    <xf numFmtId="0" fontId="95" fillId="0" borderId="69" xfId="0" applyFont="1" applyBorder="1" applyAlignment="1">
      <alignment vertical="center" wrapText="1"/>
    </xf>
    <xf numFmtId="0" fontId="118" fillId="0" borderId="0" xfId="0" applyFont="1" applyAlignment="1">
      <alignment horizontal="center" vertical="top" wrapText="1"/>
    </xf>
    <xf numFmtId="0" fontId="122" fillId="0" borderId="0" xfId="0" applyFont="1" applyAlignment="1">
      <alignment horizontal="center" vertical="center" wrapText="1"/>
    </xf>
    <xf numFmtId="0" fontId="95" fillId="0" borderId="69" xfId="0" applyFont="1" applyBorder="1" applyAlignment="1">
      <alignment horizontal="center" vertical="center" wrapText="1"/>
    </xf>
    <xf numFmtId="0" fontId="93" fillId="0" borderId="14" xfId="0" applyFont="1" applyBorder="1" applyAlignment="1">
      <alignment vertical="center" wrapText="1"/>
    </xf>
    <xf numFmtId="166" fontId="82" fillId="11" borderId="14" xfId="0" applyNumberFormat="1" applyFont="1" applyFill="1" applyBorder="1" applyAlignment="1">
      <alignment vertical="center"/>
    </xf>
    <xf numFmtId="166" fontId="87" fillId="0" borderId="0" xfId="0" applyNumberFormat="1" applyFont="1" applyAlignment="1">
      <alignment vertical="center"/>
    </xf>
    <xf numFmtId="0" fontId="125" fillId="0" borderId="0" xfId="0" applyFont="1"/>
    <xf numFmtId="0" fontId="89" fillId="11" borderId="0" xfId="0" applyFont="1" applyFill="1"/>
    <xf numFmtId="166" fontId="89" fillId="11" borderId="0" xfId="0" applyNumberFormat="1" applyFont="1" applyFill="1"/>
    <xf numFmtId="166" fontId="84" fillId="11" borderId="0" xfId="0" applyNumberFormat="1" applyFont="1" applyFill="1"/>
    <xf numFmtId="0" fontId="74" fillId="0" borderId="0" xfId="0" applyFont="1" applyAlignment="1">
      <alignment horizontal="right"/>
    </xf>
    <xf numFmtId="0" fontId="80" fillId="16" borderId="14" xfId="0" applyFont="1" applyFill="1" applyBorder="1" applyAlignment="1">
      <alignment horizontal="center" vertical="center" wrapText="1"/>
    </xf>
    <xf numFmtId="0" fontId="78" fillId="21" borderId="14" xfId="0" applyFont="1" applyFill="1" applyBorder="1" applyAlignment="1">
      <alignment horizontal="center" vertical="center" wrapText="1"/>
    </xf>
    <xf numFmtId="0" fontId="91" fillId="16" borderId="14" xfId="0" applyFont="1" applyFill="1" applyBorder="1" applyAlignment="1">
      <alignment horizontal="center" vertical="center" wrapText="1"/>
    </xf>
    <xf numFmtId="0" fontId="79" fillId="21" borderId="14" xfId="0" applyFont="1" applyFill="1" applyBorder="1" applyAlignment="1">
      <alignment horizontal="center" vertical="center" wrapText="1"/>
    </xf>
    <xf numFmtId="0" fontId="85" fillId="0" borderId="0" xfId="0" applyFont="1" applyAlignment="1">
      <alignment vertical="center"/>
    </xf>
    <xf numFmtId="0" fontId="90" fillId="0" borderId="19" xfId="0" applyFont="1" applyBorder="1" applyAlignment="1">
      <alignment horizontal="center" vertical="center" wrapText="1"/>
    </xf>
    <xf numFmtId="0" fontId="126" fillId="0" borderId="0" xfId="0" applyFont="1" applyAlignment="1">
      <alignment vertical="center" wrapText="1"/>
    </xf>
    <xf numFmtId="0" fontId="106" fillId="0" borderId="0" xfId="0" applyFont="1" applyAlignment="1">
      <alignment vertical="center" wrapText="1"/>
    </xf>
    <xf numFmtId="0" fontId="105" fillId="0" borderId="0" xfId="0" applyFont="1" applyAlignment="1">
      <alignment vertical="center" wrapText="1"/>
    </xf>
    <xf numFmtId="0" fontId="94" fillId="21" borderId="14" xfId="0" applyFont="1" applyFill="1" applyBorder="1" applyAlignment="1">
      <alignment vertical="center" wrapText="1"/>
    </xf>
    <xf numFmtId="3" fontId="90" fillId="0" borderId="57" xfId="0" applyNumberFormat="1" applyFont="1" applyBorder="1" applyAlignment="1">
      <alignment horizontal="center" vertical="center" wrapText="1"/>
    </xf>
    <xf numFmtId="3" fontId="90" fillId="0" borderId="17" xfId="0" applyNumberFormat="1" applyFont="1" applyBorder="1" applyAlignment="1">
      <alignment vertical="center" wrapText="1"/>
    </xf>
    <xf numFmtId="3" fontId="90" fillId="0" borderId="17" xfId="0" applyNumberFormat="1" applyFont="1" applyBorder="1" applyAlignment="1">
      <alignment horizontal="center" vertical="center" wrapText="1"/>
    </xf>
    <xf numFmtId="3" fontId="90" fillId="0" borderId="33" xfId="0" applyNumberFormat="1" applyFont="1" applyBorder="1" applyAlignment="1">
      <alignment horizontal="center" vertical="center" wrapText="1"/>
    </xf>
    <xf numFmtId="0" fontId="90" fillId="0" borderId="17" xfId="0" applyFont="1" applyBorder="1" applyAlignment="1">
      <alignment horizontal="center" vertical="center" wrapText="1"/>
    </xf>
    <xf numFmtId="0" fontId="90" fillId="0" borderId="24" xfId="0" applyFont="1" applyBorder="1" applyAlignment="1">
      <alignment horizontal="left" vertical="center" wrapText="1"/>
    </xf>
    <xf numFmtId="0" fontId="90" fillId="0" borderId="14" xfId="0" applyFont="1" applyBorder="1" applyAlignment="1">
      <alignment horizontal="left" vertical="center" wrapText="1"/>
    </xf>
    <xf numFmtId="0" fontId="73" fillId="21" borderId="0" xfId="0" applyFont="1" applyFill="1" applyAlignment="1">
      <alignment vertical="center"/>
    </xf>
    <xf numFmtId="0" fontId="0" fillId="21" borderId="0" xfId="0" applyFill="1"/>
    <xf numFmtId="0" fontId="90" fillId="21" borderId="0" xfId="0" applyFont="1" applyFill="1" applyAlignment="1">
      <alignment horizontal="justify" vertical="center"/>
    </xf>
    <xf numFmtId="0" fontId="95" fillId="21" borderId="0" xfId="0" applyFont="1" applyFill="1" applyAlignment="1">
      <alignment vertical="center"/>
    </xf>
    <xf numFmtId="0" fontId="73" fillId="21" borderId="0" xfId="0" applyFont="1" applyFill="1" applyAlignment="1">
      <alignment horizontal="center" vertical="center"/>
    </xf>
    <xf numFmtId="0" fontId="114" fillId="21" borderId="0" xfId="0" applyFont="1" applyFill="1" applyAlignment="1">
      <alignment vertical="center"/>
    </xf>
    <xf numFmtId="0" fontId="86" fillId="21" borderId="0" xfId="0" applyFont="1" applyFill="1"/>
    <xf numFmtId="0" fontId="102" fillId="21" borderId="14" xfId="0" applyFont="1" applyFill="1" applyBorder="1" applyAlignment="1">
      <alignment vertical="center" wrapText="1"/>
    </xf>
    <xf numFmtId="0" fontId="101" fillId="21" borderId="0" xfId="0" applyFont="1" applyFill="1"/>
    <xf numFmtId="0" fontId="0" fillId="0" borderId="83" xfId="0" applyBorder="1" applyAlignment="1">
      <alignment horizontal="center"/>
    </xf>
    <xf numFmtId="0" fontId="0" fillId="0" borderId="84" xfId="0" applyBorder="1"/>
    <xf numFmtId="0" fontId="0" fillId="16" borderId="79" xfId="0" applyFill="1" applyBorder="1" applyAlignment="1">
      <alignment horizontal="left" vertical="center" wrapText="1"/>
    </xf>
    <xf numFmtId="0" fontId="0" fillId="16" borderId="79" xfId="0" applyFill="1" applyBorder="1" applyAlignment="1">
      <alignment horizontal="center" vertical="center" wrapText="1"/>
    </xf>
    <xf numFmtId="0" fontId="128" fillId="17" borderId="79" xfId="0" applyFont="1" applyFill="1" applyBorder="1" applyAlignment="1">
      <alignment horizontal="left" vertical="center"/>
    </xf>
    <xf numFmtId="0" fontId="128" fillId="17" borderId="79" xfId="0" applyFont="1" applyFill="1" applyBorder="1" applyAlignment="1">
      <alignment horizontal="left" vertical="center" wrapText="1"/>
    </xf>
    <xf numFmtId="0" fontId="128" fillId="17" borderId="79" xfId="0" applyFont="1" applyFill="1" applyBorder="1" applyAlignment="1">
      <alignment horizontal="center" vertical="center" wrapText="1"/>
    </xf>
    <xf numFmtId="0" fontId="0" fillId="0" borderId="79" xfId="0" applyBorder="1" applyAlignment="1">
      <alignment horizontal="left" vertical="center" wrapText="1"/>
    </xf>
    <xf numFmtId="0" fontId="0" fillId="0" borderId="79" xfId="0" applyBorder="1" applyAlignment="1">
      <alignment horizontal="center" vertical="center" wrapText="1"/>
    </xf>
    <xf numFmtId="0" fontId="0" fillId="0" borderId="79" xfId="0" applyBorder="1" applyAlignment="1">
      <alignment horizontal="center" vertical="center"/>
    </xf>
    <xf numFmtId="0" fontId="0" fillId="0" borderId="79" xfId="0" applyBorder="1" applyAlignment="1">
      <alignment horizontal="left" vertical="center"/>
    </xf>
    <xf numFmtId="0" fontId="128" fillId="17" borderId="79" xfId="0" applyFont="1" applyFill="1" applyBorder="1" applyAlignment="1">
      <alignment horizontal="center" vertical="center"/>
    </xf>
    <xf numFmtId="0" fontId="0" fillId="0" borderId="80" xfId="0" applyBorder="1"/>
    <xf numFmtId="0" fontId="0" fillId="0" borderId="97" xfId="0" applyBorder="1" applyAlignment="1">
      <alignment horizontal="center" vertical="center" wrapText="1"/>
    </xf>
    <xf numFmtId="0" fontId="0" fillId="0" borderId="14" xfId="0" applyBorder="1"/>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14" xfId="0" applyBorder="1" applyAlignment="1">
      <alignment horizontal="center" vertical="center" wrapText="1"/>
    </xf>
    <xf numFmtId="0" fontId="0" fillId="0" borderId="94" xfId="0" applyBorder="1" applyAlignment="1">
      <alignment horizontal="center" vertical="center" wrapText="1"/>
    </xf>
    <xf numFmtId="0" fontId="0" fillId="0" borderId="93" xfId="0" applyBorder="1" applyAlignment="1">
      <alignment horizontal="center" vertical="center" wrapText="1"/>
    </xf>
    <xf numFmtId="0" fontId="0" fillId="0" borderId="87" xfId="0" applyBorder="1"/>
    <xf numFmtId="0" fontId="0" fillId="0" borderId="88" xfId="0" applyBorder="1"/>
    <xf numFmtId="0" fontId="0" fillId="0" borderId="88" xfId="0" applyBorder="1" applyAlignment="1">
      <alignment horizontal="center"/>
    </xf>
    <xf numFmtId="0" fontId="0" fillId="0" borderId="89" xfId="0" applyBorder="1"/>
    <xf numFmtId="0" fontId="130" fillId="0" borderId="14" xfId="0" applyFont="1" applyBorder="1" applyAlignment="1">
      <alignment horizontal="justify" vertical="center" wrapText="1"/>
    </xf>
    <xf numFmtId="0" fontId="117" fillId="0" borderId="14" xfId="0" applyFont="1" applyBorder="1" applyAlignment="1">
      <alignment horizontal="center" vertical="center" wrapText="1"/>
    </xf>
    <xf numFmtId="9" fontId="129" fillId="15" borderId="14" xfId="0" applyNumberFormat="1" applyFont="1" applyFill="1" applyBorder="1" applyAlignment="1">
      <alignment horizontal="justify" vertical="center" wrapText="1"/>
    </xf>
    <xf numFmtId="0" fontId="83" fillId="0" borderId="38" xfId="0" applyFont="1" applyBorder="1" applyAlignment="1">
      <alignment vertical="center" wrapText="1"/>
    </xf>
    <xf numFmtId="49" fontId="83" fillId="0" borderId="14" xfId="0" applyNumberFormat="1" applyFont="1" applyBorder="1" applyAlignment="1">
      <alignment horizontal="left" vertical="top"/>
    </xf>
    <xf numFmtId="0" fontId="0" fillId="0" borderId="98" xfId="0" applyBorder="1"/>
    <xf numFmtId="0" fontId="0" fillId="0" borderId="99" xfId="0" applyBorder="1"/>
    <xf numFmtId="0" fontId="0" fillId="0" borderId="100" xfId="0" applyBorder="1"/>
    <xf numFmtId="0" fontId="0" fillId="0" borderId="101" xfId="0" applyBorder="1"/>
    <xf numFmtId="49" fontId="82" fillId="24" borderId="14" xfId="0" applyNumberFormat="1" applyFont="1" applyFill="1" applyBorder="1" applyAlignment="1">
      <alignment horizontal="left" vertical="top" wrapText="1"/>
    </xf>
    <xf numFmtId="0" fontId="83" fillId="24" borderId="14" xfId="0" applyFont="1" applyFill="1" applyBorder="1" applyAlignment="1">
      <alignment horizontal="left" vertical="top" textRotation="90" wrapText="1"/>
    </xf>
    <xf numFmtId="166" fontId="82" fillId="24" borderId="14" xfId="0" applyNumberFormat="1" applyFont="1" applyFill="1" applyBorder="1" applyAlignment="1">
      <alignment horizontal="left" vertical="top" wrapText="1"/>
    </xf>
    <xf numFmtId="9" fontId="82" fillId="24" borderId="14" xfId="21" applyFont="1" applyFill="1" applyBorder="1" applyAlignment="1">
      <alignment horizontal="left" vertical="top" wrapText="1"/>
    </xf>
    <xf numFmtId="166" fontId="82" fillId="0" borderId="14" xfId="0" applyNumberFormat="1" applyFont="1" applyBorder="1" applyAlignment="1">
      <alignment horizontal="left" vertical="top"/>
    </xf>
    <xf numFmtId="9" fontId="82" fillId="0" borderId="14" xfId="21" applyFont="1" applyBorder="1" applyAlignment="1">
      <alignment horizontal="left" vertical="top"/>
    </xf>
    <xf numFmtId="0" fontId="82" fillId="21" borderId="14" xfId="0" applyFont="1" applyFill="1" applyBorder="1" applyAlignment="1">
      <alignment horizontal="left" vertical="top"/>
    </xf>
    <xf numFmtId="166" fontId="82" fillId="21" borderId="14" xfId="0" applyNumberFormat="1" applyFont="1" applyFill="1" applyBorder="1" applyAlignment="1">
      <alignment horizontal="left" vertical="top"/>
    </xf>
    <xf numFmtId="9" fontId="82" fillId="21" borderId="14" xfId="21" applyFont="1" applyFill="1" applyBorder="1" applyAlignment="1">
      <alignment horizontal="left" vertical="top"/>
    </xf>
    <xf numFmtId="9" fontId="82" fillId="0" borderId="14" xfId="21" applyFont="1" applyBorder="1" applyAlignment="1">
      <alignment horizontal="left" vertical="center" wrapText="1"/>
    </xf>
    <xf numFmtId="166" fontId="99" fillId="0" borderId="14" xfId="0" applyNumberFormat="1" applyFont="1" applyBorder="1" applyAlignment="1">
      <alignment horizontal="left" vertical="center"/>
    </xf>
    <xf numFmtId="166" fontId="82" fillId="21" borderId="14" xfId="0" applyNumberFormat="1" applyFont="1" applyFill="1" applyBorder="1" applyAlignment="1">
      <alignment horizontal="left" vertical="center" wrapText="1"/>
    </xf>
    <xf numFmtId="0" fontId="74" fillId="0" borderId="0" xfId="0" applyFont="1" applyAlignment="1">
      <alignment horizontal="left" vertical="top"/>
    </xf>
    <xf numFmtId="0" fontId="101" fillId="0" borderId="0" xfId="0" applyFont="1" applyAlignment="1">
      <alignment vertical="center"/>
    </xf>
    <xf numFmtId="0" fontId="101" fillId="0" borderId="87" xfId="0" applyFont="1" applyBorder="1" applyAlignment="1">
      <alignment vertical="center"/>
    </xf>
    <xf numFmtId="0" fontId="101" fillId="0" borderId="88" xfId="0" applyFont="1" applyBorder="1" applyAlignment="1">
      <alignment vertical="center"/>
    </xf>
    <xf numFmtId="0" fontId="101" fillId="0" borderId="89" xfId="0" applyFont="1" applyBorder="1" applyAlignment="1">
      <alignment vertical="center"/>
    </xf>
    <xf numFmtId="0" fontId="101" fillId="0" borderId="83" xfId="0" applyFont="1" applyBorder="1" applyAlignment="1">
      <alignment vertical="center"/>
    </xf>
    <xf numFmtId="0" fontId="79" fillId="0" borderId="14" xfId="0" applyFont="1" applyBorder="1" applyAlignment="1">
      <alignment horizontal="left" vertical="top"/>
    </xf>
    <xf numFmtId="0" fontId="79" fillId="0" borderId="14" xfId="0" applyFont="1" applyBorder="1" applyAlignment="1">
      <alignment horizontal="left" vertical="top" wrapText="1"/>
    </xf>
    <xf numFmtId="166" fontId="79" fillId="0" borderId="14" xfId="0" applyNumberFormat="1" applyFont="1" applyBorder="1" applyAlignment="1">
      <alignment horizontal="left" vertical="top"/>
    </xf>
    <xf numFmtId="9" fontId="79" fillId="0" borderId="14" xfId="21" applyFont="1" applyFill="1" applyBorder="1" applyAlignment="1">
      <alignment horizontal="left" vertical="top"/>
    </xf>
    <xf numFmtId="0" fontId="78" fillId="0" borderId="14" xfId="0" applyFont="1" applyBorder="1" applyAlignment="1">
      <alignment horizontal="left" vertical="top" wrapText="1"/>
    </xf>
    <xf numFmtId="166" fontId="78" fillId="21" borderId="14" xfId="0" applyNumberFormat="1" applyFont="1" applyFill="1" applyBorder="1" applyAlignment="1">
      <alignment horizontal="left" vertical="top" wrapText="1"/>
    </xf>
    <xf numFmtId="9" fontId="78" fillId="21" borderId="14" xfId="21" applyFont="1" applyFill="1" applyBorder="1" applyAlignment="1">
      <alignment horizontal="left" vertical="top"/>
    </xf>
    <xf numFmtId="166" fontId="79" fillId="0" borderId="14" xfId="0" applyNumberFormat="1" applyFont="1" applyBorder="1" applyAlignment="1">
      <alignment horizontal="left" vertical="top" wrapText="1"/>
    </xf>
    <xf numFmtId="2" fontId="79" fillId="0" borderId="14" xfId="0" quotePrefix="1" applyNumberFormat="1" applyFont="1" applyBorder="1" applyAlignment="1">
      <alignment horizontal="left" vertical="top" wrapText="1"/>
    </xf>
    <xf numFmtId="9" fontId="79" fillId="0" borderId="14" xfId="21" quotePrefix="1" applyFont="1" applyFill="1" applyBorder="1" applyAlignment="1">
      <alignment horizontal="left" vertical="top" wrapText="1"/>
    </xf>
    <xf numFmtId="166" fontId="79" fillId="21" borderId="14" xfId="0" applyNumberFormat="1" applyFont="1" applyFill="1" applyBorder="1" applyAlignment="1">
      <alignment horizontal="left" vertical="top" wrapText="1"/>
    </xf>
    <xf numFmtId="9" fontId="79" fillId="21" borderId="14" xfId="21" quotePrefix="1" applyFont="1" applyFill="1" applyBorder="1" applyAlignment="1">
      <alignment horizontal="left" vertical="top" wrapText="1"/>
    </xf>
    <xf numFmtId="166" fontId="78" fillId="17" borderId="14" xfId="0" applyNumberFormat="1" applyFont="1" applyFill="1" applyBorder="1" applyAlignment="1">
      <alignment horizontal="left" vertical="top"/>
    </xf>
    <xf numFmtId="9" fontId="78" fillId="17" borderId="14" xfId="21" quotePrefix="1" applyFont="1" applyFill="1" applyBorder="1" applyAlignment="1">
      <alignment horizontal="left" vertical="top" wrapText="1"/>
    </xf>
    <xf numFmtId="166" fontId="78" fillId="0" borderId="14" xfId="0" applyNumberFormat="1" applyFont="1" applyBorder="1" applyAlignment="1">
      <alignment horizontal="left" vertical="top"/>
    </xf>
    <xf numFmtId="9" fontId="79" fillId="0" borderId="14" xfId="21" quotePrefix="1" applyFont="1" applyBorder="1" applyAlignment="1">
      <alignment horizontal="left" vertical="top" wrapText="1"/>
    </xf>
    <xf numFmtId="9" fontId="79" fillId="0" borderId="14" xfId="21" applyFont="1" applyFill="1" applyBorder="1" applyAlignment="1">
      <alignment horizontal="left" vertical="top" wrapText="1"/>
    </xf>
    <xf numFmtId="0" fontId="92" fillId="0" borderId="14" xfId="0" applyFont="1" applyBorder="1" applyAlignment="1">
      <alignment horizontal="left" vertical="top"/>
    </xf>
    <xf numFmtId="0" fontId="98" fillId="0" borderId="0" xfId="0" applyFont="1" applyAlignment="1">
      <alignment horizontal="justify" vertical="center" wrapText="1"/>
    </xf>
    <xf numFmtId="0" fontId="105" fillId="0" borderId="0" xfId="0" applyFont="1" applyAlignment="1">
      <alignment horizontal="justify" vertical="center" wrapText="1"/>
    </xf>
    <xf numFmtId="166" fontId="99" fillId="0" borderId="0" xfId="0" applyNumberFormat="1" applyFont="1" applyAlignment="1">
      <alignment horizontal="justify" vertical="center" wrapText="1"/>
    </xf>
    <xf numFmtId="0" fontId="88" fillId="0" borderId="0" xfId="0" applyFont="1" applyAlignment="1">
      <alignment horizontal="justify" vertical="center"/>
    </xf>
    <xf numFmtId="0" fontId="83" fillId="0" borderId="14" xfId="0" applyFont="1" applyBorder="1" applyAlignment="1">
      <alignment horizontal="left" vertical="top"/>
    </xf>
    <xf numFmtId="49" fontId="83" fillId="0" borderId="14" xfId="0" applyNumberFormat="1" applyFont="1" applyBorder="1" applyAlignment="1">
      <alignment horizontal="left" vertical="top" textRotation="90"/>
    </xf>
    <xf numFmtId="166" fontId="82" fillId="0" borderId="14" xfId="0" applyNumberFormat="1" applyFont="1" applyBorder="1" applyAlignment="1">
      <alignment horizontal="left" vertical="top" wrapText="1"/>
    </xf>
    <xf numFmtId="0" fontId="74" fillId="0" borderId="0" xfId="0" applyFont="1" applyAlignment="1">
      <alignment horizontal="center"/>
    </xf>
    <xf numFmtId="0" fontId="84" fillId="0" borderId="0" xfId="0" applyFont="1"/>
    <xf numFmtId="0" fontId="74" fillId="0" borderId="0" xfId="0" applyFont="1" applyAlignment="1">
      <alignment horizontal="center" vertical="top"/>
    </xf>
    <xf numFmtId="0" fontId="74" fillId="24" borderId="14" xfId="0" applyFont="1" applyFill="1" applyBorder="1"/>
    <xf numFmtId="9" fontId="82" fillId="24" borderId="14" xfId="0" applyNumberFormat="1" applyFont="1" applyFill="1" applyBorder="1" applyAlignment="1">
      <alignment horizontal="left" vertical="top" wrapText="1"/>
    </xf>
    <xf numFmtId="9" fontId="82" fillId="0" borderId="14" xfId="0" applyNumberFormat="1" applyFont="1" applyBorder="1" applyAlignment="1">
      <alignment horizontal="left" vertical="top"/>
    </xf>
    <xf numFmtId="9" fontId="82" fillId="21" borderId="14" xfId="0" applyNumberFormat="1" applyFont="1" applyFill="1" applyBorder="1" applyAlignment="1">
      <alignment horizontal="left" vertical="top"/>
    </xf>
    <xf numFmtId="166" fontId="82" fillId="0" borderId="0" xfId="0" applyNumberFormat="1" applyFont="1" applyAlignment="1">
      <alignment horizontal="left" vertical="top" wrapText="1"/>
    </xf>
    <xf numFmtId="0" fontId="100" fillId="0" borderId="0" xfId="0" applyFont="1" applyAlignment="1">
      <alignment vertical="center" wrapText="1"/>
    </xf>
    <xf numFmtId="9" fontId="79" fillId="0" borderId="14" xfId="0" applyNumberFormat="1" applyFont="1" applyBorder="1" applyAlignment="1">
      <alignment horizontal="left" vertical="top" wrapText="1"/>
    </xf>
    <xf numFmtId="0" fontId="83" fillId="0" borderId="85" xfId="0" applyFont="1" applyBorder="1" applyAlignment="1">
      <alignment horizontal="center"/>
    </xf>
    <xf numFmtId="0" fontId="83" fillId="0" borderId="0" xfId="0" applyFont="1" applyAlignment="1">
      <alignment horizontal="center"/>
    </xf>
    <xf numFmtId="0" fontId="83" fillId="0" borderId="86" xfId="0" applyFont="1" applyBorder="1" applyAlignment="1">
      <alignment horizontal="center"/>
    </xf>
    <xf numFmtId="0" fontId="83" fillId="0" borderId="87" xfId="0" applyFont="1" applyBorder="1" applyAlignment="1">
      <alignment horizontal="center"/>
    </xf>
    <xf numFmtId="0" fontId="83" fillId="0" borderId="88" xfId="0" applyFont="1" applyBorder="1" applyAlignment="1">
      <alignment horizontal="center"/>
    </xf>
    <xf numFmtId="0" fontId="83" fillId="0" borderId="89" xfId="0" applyFont="1" applyBorder="1" applyAlignment="1">
      <alignment horizontal="center"/>
    </xf>
    <xf numFmtId="0" fontId="74" fillId="0" borderId="102" xfId="0" applyFont="1" applyBorder="1" applyAlignment="1">
      <alignment horizontal="left" vertical="center" wrapText="1"/>
    </xf>
    <xf numFmtId="0" fontId="74" fillId="0" borderId="103" xfId="0" applyFont="1" applyBorder="1" applyAlignment="1">
      <alignment horizontal="left" vertical="center" wrapText="1"/>
    </xf>
    <xf numFmtId="0" fontId="74" fillId="0" borderId="104" xfId="0" applyFont="1" applyBorder="1" applyAlignment="1">
      <alignment horizontal="left" vertical="center" wrapText="1"/>
    </xf>
    <xf numFmtId="0" fontId="132" fillId="17" borderId="82" xfId="0" applyFont="1" applyFill="1" applyBorder="1" applyAlignment="1">
      <alignment horizontal="center" vertical="center" wrapText="1"/>
    </xf>
    <xf numFmtId="0" fontId="132" fillId="17" borderId="83" xfId="0" applyFont="1" applyFill="1" applyBorder="1" applyAlignment="1">
      <alignment horizontal="center" vertical="center" wrapText="1"/>
    </xf>
    <xf numFmtId="0" fontId="132" fillId="17" borderId="84" xfId="0" applyFont="1" applyFill="1" applyBorder="1" applyAlignment="1">
      <alignment horizontal="center" vertical="center" wrapText="1"/>
    </xf>
    <xf numFmtId="0" fontId="132" fillId="17" borderId="85" xfId="0" applyFont="1" applyFill="1" applyBorder="1" applyAlignment="1">
      <alignment horizontal="center" vertical="center" wrapText="1"/>
    </xf>
    <xf numFmtId="0" fontId="132" fillId="17" borderId="0" xfId="0" applyFont="1" applyFill="1" applyAlignment="1">
      <alignment horizontal="center" vertical="center" wrapText="1"/>
    </xf>
    <xf numFmtId="0" fontId="132" fillId="17" borderId="86" xfId="0" applyFont="1" applyFill="1" applyBorder="1" applyAlignment="1">
      <alignment horizontal="center" vertical="center" wrapText="1"/>
    </xf>
    <xf numFmtId="0" fontId="132" fillId="17" borderId="87" xfId="0" applyFont="1" applyFill="1" applyBorder="1" applyAlignment="1">
      <alignment horizontal="center" vertical="center" wrapText="1"/>
    </xf>
    <xf numFmtId="0" fontId="132" fillId="17" borderId="88" xfId="0" applyFont="1" applyFill="1" applyBorder="1" applyAlignment="1">
      <alignment horizontal="center" vertical="center" wrapText="1"/>
    </xf>
    <xf numFmtId="0" fontId="132" fillId="17" borderId="89" xfId="0" applyFont="1" applyFill="1" applyBorder="1" applyAlignment="1">
      <alignment horizontal="center" vertical="center" wrapText="1"/>
    </xf>
    <xf numFmtId="0" fontId="134" fillId="0" borderId="82" xfId="0" applyFont="1" applyBorder="1" applyAlignment="1">
      <alignment vertical="top" wrapText="1"/>
    </xf>
    <xf numFmtId="0" fontId="134" fillId="0" borderId="83" xfId="0" applyFont="1" applyBorder="1" applyAlignment="1">
      <alignment vertical="top" wrapText="1"/>
    </xf>
    <xf numFmtId="0" fontId="134" fillId="0" borderId="84" xfId="0" applyFont="1" applyBorder="1" applyAlignment="1">
      <alignment vertical="top" wrapText="1"/>
    </xf>
    <xf numFmtId="0" fontId="134" fillId="0" borderId="85" xfId="0" applyFont="1" applyBorder="1" applyAlignment="1">
      <alignment vertical="top" wrapText="1"/>
    </xf>
    <xf numFmtId="0" fontId="134" fillId="0" borderId="0" xfId="0" applyFont="1" applyAlignment="1">
      <alignment vertical="top" wrapText="1"/>
    </xf>
    <xf numFmtId="0" fontId="134" fillId="0" borderId="86" xfId="0" applyFont="1" applyBorder="1" applyAlignment="1">
      <alignment vertical="top" wrapText="1"/>
    </xf>
    <xf numFmtId="0" fontId="124" fillId="0" borderId="85" xfId="0" applyFont="1" applyBorder="1" applyAlignment="1">
      <alignment horizontal="left" vertical="center" wrapText="1"/>
    </xf>
    <xf numFmtId="0" fontId="124" fillId="0" borderId="0" xfId="0" applyFont="1" applyAlignment="1">
      <alignment horizontal="left" vertical="center" wrapText="1"/>
    </xf>
    <xf numFmtId="0" fontId="124" fillId="0" borderId="86" xfId="0" applyFont="1" applyBorder="1" applyAlignment="1">
      <alignment horizontal="left" vertical="center" wrapText="1"/>
    </xf>
    <xf numFmtId="0" fontId="133" fillId="17" borderId="102" xfId="0" applyFont="1" applyFill="1" applyBorder="1" applyAlignment="1">
      <alignment horizontal="center" vertical="center" wrapText="1"/>
    </xf>
    <xf numFmtId="0" fontId="133" fillId="17" borderId="103" xfId="0" applyFont="1" applyFill="1" applyBorder="1" applyAlignment="1">
      <alignment horizontal="center" vertical="center" wrapText="1"/>
    </xf>
    <xf numFmtId="0" fontId="133" fillId="17" borderId="104" xfId="0" applyFont="1" applyFill="1" applyBorder="1" applyAlignment="1">
      <alignment horizontal="center" vertical="center" wrapText="1"/>
    </xf>
    <xf numFmtId="0" fontId="131" fillId="0" borderId="85" xfId="0" applyFont="1" applyBorder="1" applyAlignment="1">
      <alignment vertical="center"/>
    </xf>
    <xf numFmtId="0" fontId="131" fillId="0" borderId="0" xfId="0" applyFont="1" applyAlignment="1">
      <alignment vertical="center"/>
    </xf>
    <xf numFmtId="0" fontId="131" fillId="0" borderId="86" xfId="0" applyFont="1" applyBorder="1" applyAlignment="1">
      <alignment vertical="center"/>
    </xf>
    <xf numFmtId="0" fontId="104" fillId="0" borderId="85" xfId="0" applyFont="1" applyBorder="1" applyAlignment="1">
      <alignment horizontal="justify" vertical="center" wrapText="1"/>
    </xf>
    <xf numFmtId="0" fontId="104" fillId="0" borderId="0" xfId="0" applyFont="1" applyAlignment="1">
      <alignment horizontal="justify" vertical="center" wrapText="1"/>
    </xf>
    <xf numFmtId="0" fontId="104" fillId="0" borderId="86" xfId="0" applyFont="1" applyBorder="1" applyAlignment="1">
      <alignment horizontal="justify" vertical="center" wrapText="1"/>
    </xf>
    <xf numFmtId="0" fontId="74" fillId="0" borderId="56" xfId="0" applyFont="1" applyBorder="1" applyAlignment="1">
      <alignment horizontal="left" vertical="center" wrapText="1"/>
    </xf>
    <xf numFmtId="0" fontId="74" fillId="0" borderId="0" xfId="0" applyFont="1" applyAlignment="1">
      <alignment horizontal="left" vertical="center" wrapText="1"/>
    </xf>
    <xf numFmtId="0" fontId="74" fillId="0" borderId="72" xfId="0" applyFont="1" applyBorder="1" applyAlignment="1">
      <alignment horizontal="left" vertical="center" wrapText="1"/>
    </xf>
    <xf numFmtId="0" fontId="74" fillId="0" borderId="55" xfId="0" applyFont="1" applyBorder="1" applyAlignment="1">
      <alignment horizontal="left" vertical="center" wrapText="1"/>
    </xf>
    <xf numFmtId="0" fontId="74" fillId="0" borderId="68" xfId="0" applyFont="1" applyBorder="1" applyAlignment="1">
      <alignment horizontal="left" vertical="center" wrapText="1"/>
    </xf>
    <xf numFmtId="0" fontId="74" fillId="0" borderId="71" xfId="0" applyFont="1" applyBorder="1" applyAlignment="1">
      <alignment horizontal="left" vertical="center" wrapText="1"/>
    </xf>
    <xf numFmtId="0" fontId="72" fillId="0" borderId="74" xfId="0" applyFont="1" applyBorder="1" applyAlignment="1">
      <alignment horizontal="center" vertical="center" wrapText="1"/>
    </xf>
    <xf numFmtId="0" fontId="72" fillId="0" borderId="96" xfId="0" applyFont="1" applyBorder="1" applyAlignment="1">
      <alignment horizontal="center" vertical="center"/>
    </xf>
    <xf numFmtId="0" fontId="72" fillId="0" borderId="75" xfId="0" applyFont="1" applyBorder="1" applyAlignment="1">
      <alignment horizontal="center" vertical="center"/>
    </xf>
    <xf numFmtId="0" fontId="76" fillId="16" borderId="90" xfId="0" applyFont="1" applyFill="1" applyBorder="1" applyAlignment="1">
      <alignment horizontal="center" vertical="center" wrapText="1"/>
    </xf>
    <xf numFmtId="0" fontId="76" fillId="16" borderId="91" xfId="0" applyFont="1" applyFill="1" applyBorder="1" applyAlignment="1">
      <alignment horizontal="center" vertical="center" wrapText="1"/>
    </xf>
    <xf numFmtId="0" fontId="0" fillId="0" borderId="79"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95" xfId="0" applyBorder="1" applyAlignment="1">
      <alignment horizontal="left"/>
    </xf>
    <xf numFmtId="0" fontId="29" fillId="0" borderId="85" xfId="0" applyFont="1" applyBorder="1" applyAlignment="1">
      <alignment horizontal="center" vertical="center"/>
    </xf>
    <xf numFmtId="0" fontId="29" fillId="0" borderId="0" xfId="0" applyFont="1" applyAlignment="1">
      <alignment horizontal="center" vertical="center"/>
    </xf>
    <xf numFmtId="0" fontId="29" fillId="0" borderId="86" xfId="0" applyFont="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76" fillId="16" borderId="90" xfId="0" applyFont="1" applyFill="1" applyBorder="1" applyAlignment="1">
      <alignment horizontal="left" vertical="center" wrapText="1"/>
    </xf>
    <xf numFmtId="0" fontId="76" fillId="16" borderId="91" xfId="0" applyFont="1" applyFill="1" applyBorder="1" applyAlignment="1">
      <alignment horizontal="left" vertical="center" wrapText="1"/>
    </xf>
    <xf numFmtId="0" fontId="0" fillId="0" borderId="90" xfId="0" applyBorder="1" applyAlignment="1">
      <alignment horizontal="left" vertical="center"/>
    </xf>
    <xf numFmtId="0" fontId="0" fillId="0" borderId="91" xfId="0" applyBorder="1" applyAlignment="1">
      <alignment horizontal="left" vertical="center"/>
    </xf>
    <xf numFmtId="0" fontId="0" fillId="0" borderId="90" xfId="0" applyBorder="1" applyAlignment="1">
      <alignment horizontal="left" vertical="center" wrapText="1"/>
    </xf>
    <xf numFmtId="0" fontId="0" fillId="0" borderId="91" xfId="0" applyBorder="1" applyAlignment="1">
      <alignment horizontal="left" vertical="center" wrapText="1"/>
    </xf>
    <xf numFmtId="0" fontId="0" fillId="0" borderId="79" xfId="0" applyBorder="1" applyAlignment="1">
      <alignment horizontal="left" vertical="center" wrapText="1"/>
    </xf>
    <xf numFmtId="0" fontId="76" fillId="16" borderId="79" xfId="0" applyFont="1" applyFill="1" applyBorder="1" applyAlignment="1">
      <alignment horizontal="center" vertical="center" wrapText="1"/>
    </xf>
    <xf numFmtId="0" fontId="0" fillId="0" borderId="92" xfId="0" applyBorder="1" applyAlignment="1">
      <alignment horizontal="left" vertical="center"/>
    </xf>
    <xf numFmtId="0" fontId="0" fillId="0" borderId="92" xfId="0" applyBorder="1" applyAlignment="1">
      <alignment horizontal="left" vertical="center" wrapText="1"/>
    </xf>
    <xf numFmtId="0" fontId="0" fillId="0" borderId="85" xfId="0" applyBorder="1" applyAlignment="1">
      <alignment horizontal="center" vertical="top" wrapText="1"/>
    </xf>
    <xf numFmtId="0" fontId="0" fillId="0" borderId="0" xfId="0" applyAlignment="1">
      <alignment horizontal="center" vertical="top" wrapText="1"/>
    </xf>
    <xf numFmtId="0" fontId="0" fillId="0" borderId="86" xfId="0" applyBorder="1" applyAlignment="1">
      <alignment horizontal="center" vertical="top" wrapText="1"/>
    </xf>
    <xf numFmtId="0" fontId="72" fillId="0" borderId="85" xfId="0" applyFont="1" applyBorder="1" applyAlignment="1">
      <alignment horizontal="center"/>
    </xf>
    <xf numFmtId="0" fontId="72" fillId="0" borderId="0" xfId="0" applyFont="1" applyAlignment="1">
      <alignment horizontal="center"/>
    </xf>
    <xf numFmtId="0" fontId="72" fillId="0" borderId="86" xfId="0" applyFont="1" applyBorder="1" applyAlignment="1">
      <alignment horizontal="center"/>
    </xf>
    <xf numFmtId="0" fontId="83" fillId="0" borderId="83" xfId="10" applyFont="1" applyBorder="1" applyAlignment="1">
      <alignment horizontal="left" vertical="top" wrapText="1"/>
    </xf>
    <xf numFmtId="0" fontId="83" fillId="0" borderId="84" xfId="10" applyFont="1" applyBorder="1" applyAlignment="1">
      <alignment horizontal="left" vertical="top" wrapText="1"/>
    </xf>
    <xf numFmtId="0" fontId="72" fillId="0" borderId="85" xfId="0" applyFont="1" applyBorder="1" applyAlignment="1">
      <alignment horizontal="center" wrapText="1"/>
    </xf>
    <xf numFmtId="0" fontId="72" fillId="0" borderId="0" xfId="0" applyFont="1" applyAlignment="1">
      <alignment horizontal="center" wrapText="1"/>
    </xf>
    <xf numFmtId="0" fontId="72" fillId="0" borderId="86" xfId="0" applyFont="1" applyBorder="1" applyAlignment="1">
      <alignment horizontal="center" wrapText="1"/>
    </xf>
    <xf numFmtId="0" fontId="72" fillId="0" borderId="85" xfId="0" applyFont="1" applyBorder="1" applyAlignment="1">
      <alignment horizontal="center" vertical="center"/>
    </xf>
    <xf numFmtId="0" fontId="72" fillId="0" borderId="0" xfId="0" applyFont="1" applyAlignment="1">
      <alignment horizontal="center" vertical="center"/>
    </xf>
    <xf numFmtId="0" fontId="72" fillId="0" borderId="86" xfId="0" applyFont="1" applyBorder="1" applyAlignment="1">
      <alignment horizontal="center" vertical="center"/>
    </xf>
    <xf numFmtId="0" fontId="79" fillId="0" borderId="14" xfId="0" applyFont="1" applyBorder="1" applyAlignment="1">
      <alignment horizontal="left" vertical="top" wrapText="1"/>
    </xf>
    <xf numFmtId="0" fontId="78" fillId="21" borderId="14" xfId="0" applyFont="1" applyFill="1" applyBorder="1" applyAlignment="1">
      <alignment horizontal="left" vertical="top" wrapText="1"/>
    </xf>
    <xf numFmtId="0" fontId="78" fillId="17" borderId="14" xfId="0" applyFont="1" applyFill="1" applyBorder="1" applyAlignment="1">
      <alignment horizontal="left" vertical="top" wrapText="1"/>
    </xf>
    <xf numFmtId="0" fontId="72" fillId="0" borderId="0" xfId="0" applyFont="1" applyAlignment="1">
      <alignment horizontal="center" vertical="center" wrapText="1"/>
    </xf>
    <xf numFmtId="0" fontId="79" fillId="0" borderId="0" xfId="0" applyFont="1" applyAlignment="1">
      <alignment horizontal="left"/>
    </xf>
    <xf numFmtId="0" fontId="79" fillId="0" borderId="0" xfId="0" applyFont="1" applyAlignment="1">
      <alignment horizontal="justify" vertical="center" wrapText="1"/>
    </xf>
    <xf numFmtId="0" fontId="97" fillId="25" borderId="14" xfId="0" applyFont="1" applyFill="1" applyBorder="1" applyAlignment="1">
      <alignment horizontal="left" vertical="top" wrapText="1"/>
    </xf>
    <xf numFmtId="0" fontId="79" fillId="0" borderId="0" xfId="0" applyFont="1" applyAlignment="1">
      <alignment horizontal="left" vertical="center" wrapText="1"/>
    </xf>
    <xf numFmtId="0" fontId="83" fillId="0" borderId="0" xfId="0" applyFont="1" applyAlignment="1">
      <alignment horizontal="left" vertical="center" wrapText="1"/>
    </xf>
    <xf numFmtId="49" fontId="83" fillId="0" borderId="19" xfId="0" applyNumberFormat="1" applyFont="1" applyBorder="1" applyAlignment="1">
      <alignment horizontal="center" vertical="top" wrapText="1"/>
    </xf>
    <xf numFmtId="49" fontId="83" fillId="0" borderId="24" xfId="0" applyNumberFormat="1" applyFont="1" applyBorder="1" applyAlignment="1">
      <alignment horizontal="center" vertical="top" wrapText="1"/>
    </xf>
    <xf numFmtId="49" fontId="83" fillId="0" borderId="21" xfId="0" applyNumberFormat="1" applyFont="1" applyBorder="1" applyAlignment="1">
      <alignment horizontal="center" vertical="top" wrapText="1"/>
    </xf>
    <xf numFmtId="0" fontId="83" fillId="0" borderId="14" xfId="0" applyFont="1" applyBorder="1" applyAlignment="1">
      <alignment horizontal="left" vertical="top"/>
    </xf>
    <xf numFmtId="49" fontId="82" fillId="0" borderId="14" xfId="0" applyNumberFormat="1" applyFont="1" applyBorder="1" applyAlignment="1">
      <alignment horizontal="left" vertical="top" wrapText="1"/>
    </xf>
    <xf numFmtId="49" fontId="83" fillId="0" borderId="14" xfId="0" applyNumberFormat="1" applyFont="1" applyBorder="1" applyAlignment="1">
      <alignment horizontal="left" vertical="top" textRotation="90"/>
    </xf>
    <xf numFmtId="166" fontId="83" fillId="0" borderId="14" xfId="0" applyNumberFormat="1" applyFont="1" applyBorder="1" applyAlignment="1">
      <alignment horizontal="justify" vertical="center" wrapText="1"/>
    </xf>
    <xf numFmtId="49" fontId="83" fillId="0" borderId="14" xfId="0" applyNumberFormat="1" applyFont="1" applyBorder="1" applyAlignment="1">
      <alignment horizontal="left" vertical="top" wrapText="1"/>
    </xf>
    <xf numFmtId="166" fontId="83" fillId="0" borderId="19" xfId="0" applyNumberFormat="1" applyFont="1" applyBorder="1" applyAlignment="1">
      <alignment horizontal="center" vertical="top" wrapText="1"/>
    </xf>
    <xf numFmtId="166" fontId="83" fillId="0" borderId="24" xfId="0" applyNumberFormat="1" applyFont="1" applyBorder="1" applyAlignment="1">
      <alignment horizontal="center" vertical="top" wrapText="1"/>
    </xf>
    <xf numFmtId="166" fontId="83" fillId="0" borderId="21" xfId="0" applyNumberFormat="1" applyFont="1" applyBorder="1" applyAlignment="1">
      <alignment horizontal="center" vertical="top" wrapText="1"/>
    </xf>
    <xf numFmtId="1" fontId="83" fillId="0" borderId="19" xfId="0" applyNumberFormat="1" applyFont="1" applyBorder="1" applyAlignment="1">
      <alignment horizontal="center" vertical="top" wrapText="1"/>
    </xf>
    <xf numFmtId="1" fontId="83" fillId="0" borderId="24" xfId="0" applyNumberFormat="1" applyFont="1" applyBorder="1" applyAlignment="1">
      <alignment horizontal="center" vertical="top" wrapText="1"/>
    </xf>
    <xf numFmtId="1" fontId="83" fillId="0" borderId="21" xfId="0" applyNumberFormat="1" applyFont="1" applyBorder="1" applyAlignment="1">
      <alignment horizontal="center" vertical="top" wrapText="1"/>
    </xf>
    <xf numFmtId="0" fontId="100" fillId="0" borderId="14" xfId="0" applyFont="1" applyBorder="1" applyAlignment="1">
      <alignment horizontal="center" vertical="center" wrapText="1"/>
    </xf>
    <xf numFmtId="0" fontId="82" fillId="0" borderId="19" xfId="0" applyFont="1" applyBorder="1" applyAlignment="1">
      <alignment horizontal="center" vertical="center" wrapText="1"/>
    </xf>
    <xf numFmtId="0" fontId="82" fillId="0" borderId="21" xfId="0" applyFont="1" applyBorder="1" applyAlignment="1">
      <alignment horizontal="center" vertical="center" wrapText="1"/>
    </xf>
    <xf numFmtId="0" fontId="82" fillId="0" borderId="31" xfId="0" applyFont="1" applyBorder="1" applyAlignment="1">
      <alignment horizontal="center" vertical="center" wrapText="1"/>
    </xf>
    <xf numFmtId="0" fontId="82" fillId="0" borderId="32" xfId="0" applyFont="1" applyBorder="1" applyAlignment="1">
      <alignment horizontal="center" vertical="center" wrapText="1"/>
    </xf>
    <xf numFmtId="0" fontId="83" fillId="0" borderId="19" xfId="0" applyFont="1" applyBorder="1" applyAlignment="1">
      <alignment horizontal="left" vertical="top"/>
    </xf>
    <xf numFmtId="0" fontId="83" fillId="0" borderId="24" xfId="0" applyFont="1" applyBorder="1" applyAlignment="1">
      <alignment horizontal="left" vertical="top"/>
    </xf>
    <xf numFmtId="0" fontId="83" fillId="0" borderId="21" xfId="0" applyFont="1" applyBorder="1" applyAlignment="1">
      <alignment horizontal="left" vertical="top"/>
    </xf>
    <xf numFmtId="49" fontId="82" fillId="0" borderId="19" xfId="0" applyNumberFormat="1" applyFont="1" applyBorder="1" applyAlignment="1">
      <alignment horizontal="left" vertical="top" wrapText="1"/>
    </xf>
    <xf numFmtId="49" fontId="82" fillId="0" borderId="24" xfId="0" applyNumberFormat="1" applyFont="1" applyBorder="1" applyAlignment="1">
      <alignment horizontal="left" vertical="top" wrapText="1"/>
    </xf>
    <xf numFmtId="49" fontId="82" fillId="0" borderId="21" xfId="0" applyNumberFormat="1" applyFont="1" applyBorder="1" applyAlignment="1">
      <alignment horizontal="left" vertical="top" wrapText="1"/>
    </xf>
    <xf numFmtId="49" fontId="83" fillId="0" borderId="19" xfId="0" applyNumberFormat="1" applyFont="1" applyBorder="1" applyAlignment="1">
      <alignment horizontal="left" vertical="top" textRotation="90"/>
    </xf>
    <xf numFmtId="49" fontId="83" fillId="0" borderId="24" xfId="0" applyNumberFormat="1" applyFont="1" applyBorder="1" applyAlignment="1">
      <alignment horizontal="left" vertical="top" textRotation="90"/>
    </xf>
    <xf numFmtId="49" fontId="83" fillId="0" borderId="21" xfId="0" applyNumberFormat="1" applyFont="1" applyBorder="1" applyAlignment="1">
      <alignment horizontal="left" vertical="top" textRotation="90"/>
    </xf>
    <xf numFmtId="0" fontId="82" fillId="24" borderId="14" xfId="0" applyFont="1" applyFill="1" applyBorder="1" applyAlignment="1">
      <alignment horizontal="left" vertical="top" wrapText="1"/>
    </xf>
    <xf numFmtId="49" fontId="83" fillId="0" borderId="14" xfId="0" applyNumberFormat="1" applyFont="1" applyBorder="1" applyAlignment="1">
      <alignment horizontal="center" vertical="top" wrapText="1"/>
    </xf>
    <xf numFmtId="166" fontId="83" fillId="0" borderId="19" xfId="0" applyNumberFormat="1" applyFont="1" applyBorder="1" applyAlignment="1">
      <alignment horizontal="justify" vertical="center" wrapText="1"/>
    </xf>
    <xf numFmtId="166" fontId="83" fillId="0" borderId="24" xfId="0" applyNumberFormat="1" applyFont="1" applyBorder="1" applyAlignment="1">
      <alignment horizontal="justify" vertical="center" wrapText="1"/>
    </xf>
    <xf numFmtId="166" fontId="83" fillId="0" borderId="21" xfId="0" applyNumberFormat="1" applyFont="1" applyBorder="1" applyAlignment="1">
      <alignment horizontal="justify" vertical="center" wrapText="1"/>
    </xf>
    <xf numFmtId="49" fontId="83" fillId="0" borderId="19" xfId="0" applyNumberFormat="1" applyFont="1" applyBorder="1" applyAlignment="1">
      <alignment horizontal="left" vertical="top" wrapText="1"/>
    </xf>
    <xf numFmtId="49" fontId="83" fillId="0" borderId="24" xfId="0" applyNumberFormat="1" applyFont="1" applyBorder="1" applyAlignment="1">
      <alignment horizontal="left" vertical="top" wrapText="1"/>
    </xf>
    <xf numFmtId="49" fontId="83" fillId="0" borderId="21" xfId="0" applyNumberFormat="1" applyFont="1" applyBorder="1" applyAlignment="1">
      <alignment horizontal="left" vertical="top" wrapText="1"/>
    </xf>
    <xf numFmtId="166" fontId="83" fillId="0" borderId="19" xfId="0" applyNumberFormat="1" applyFont="1" applyBorder="1" applyAlignment="1">
      <alignment horizontal="left" vertical="center" wrapText="1"/>
    </xf>
    <xf numFmtId="166" fontId="83" fillId="0" borderId="24" xfId="0" applyNumberFormat="1" applyFont="1" applyBorder="1" applyAlignment="1">
      <alignment horizontal="left" vertical="center" wrapText="1"/>
    </xf>
    <xf numFmtId="166" fontId="83" fillId="0" borderId="21" xfId="0" applyNumberFormat="1" applyFont="1" applyBorder="1" applyAlignment="1">
      <alignment horizontal="left" vertical="center" wrapText="1"/>
    </xf>
    <xf numFmtId="0" fontId="82" fillId="22" borderId="14" xfId="0" applyFont="1" applyFill="1" applyBorder="1" applyAlignment="1">
      <alignment vertical="center" wrapText="1"/>
    </xf>
    <xf numFmtId="0" fontId="82" fillId="4" borderId="14" xfId="0" applyFont="1" applyFill="1" applyBorder="1" applyAlignment="1">
      <alignment vertical="center" wrapText="1"/>
    </xf>
    <xf numFmtId="0" fontId="83" fillId="17" borderId="15" xfId="0" applyFont="1" applyFill="1" applyBorder="1" applyAlignment="1">
      <alignment vertical="center"/>
    </xf>
    <xf numFmtId="0" fontId="83" fillId="17" borderId="35" xfId="0" applyFont="1" applyFill="1" applyBorder="1" applyAlignment="1">
      <alignment vertical="center"/>
    </xf>
    <xf numFmtId="0" fontId="83" fillId="17" borderId="17" xfId="0" applyFont="1" applyFill="1" applyBorder="1" applyAlignment="1">
      <alignment vertical="center"/>
    </xf>
    <xf numFmtId="0" fontId="82" fillId="0" borderId="14" xfId="0" applyFont="1" applyBorder="1" applyAlignment="1">
      <alignment vertical="center" wrapText="1"/>
    </xf>
    <xf numFmtId="0" fontId="83" fillId="0" borderId="14" xfId="0" applyFont="1" applyBorder="1" applyAlignment="1">
      <alignment vertical="center" wrapText="1"/>
    </xf>
    <xf numFmtId="0" fontId="82" fillId="0" borderId="0" xfId="0" applyFont="1" applyAlignment="1">
      <alignment vertical="center"/>
    </xf>
    <xf numFmtId="0" fontId="82" fillId="0" borderId="19" xfId="0" applyFont="1" applyBorder="1" applyAlignment="1">
      <alignment horizontal="left" vertical="center" wrapText="1"/>
    </xf>
    <xf numFmtId="0" fontId="82" fillId="0" borderId="21" xfId="0" applyFont="1" applyBorder="1" applyAlignment="1">
      <alignment horizontal="left" vertical="center" wrapText="1"/>
    </xf>
    <xf numFmtId="166" fontId="82" fillId="0" borderId="14" xfId="0" applyNumberFormat="1" applyFont="1" applyBorder="1" applyAlignment="1">
      <alignment horizontal="left" vertical="top" wrapText="1"/>
    </xf>
    <xf numFmtId="0" fontId="83" fillId="0" borderId="0" xfId="0" applyFont="1" applyAlignment="1">
      <alignment horizontal="left" vertical="center"/>
    </xf>
    <xf numFmtId="0" fontId="83" fillId="26" borderId="0" xfId="0" applyFont="1" applyFill="1" applyAlignment="1">
      <alignment horizontal="left" vertical="center" wrapText="1"/>
    </xf>
    <xf numFmtId="0" fontId="83" fillId="0" borderId="0" xfId="0" applyFont="1" applyAlignment="1">
      <alignment horizontal="justify" vertical="center" wrapText="1"/>
    </xf>
    <xf numFmtId="0" fontId="83" fillId="0" borderId="0" xfId="0" applyFont="1" applyAlignment="1">
      <alignment horizontal="justify" vertical="center"/>
    </xf>
    <xf numFmtId="0" fontId="82" fillId="0" borderId="19" xfId="0" applyFont="1" applyBorder="1" applyAlignment="1">
      <alignment horizontal="center" vertical="center" textRotation="90" wrapText="1"/>
    </xf>
    <xf numFmtId="0" fontId="82" fillId="0" borderId="21" xfId="0" applyFont="1" applyBorder="1" applyAlignment="1">
      <alignment horizontal="center" vertical="center" textRotation="90" wrapText="1"/>
    </xf>
    <xf numFmtId="49" fontId="83" fillId="0" borderId="0" xfId="0" applyNumberFormat="1" applyFont="1" applyAlignment="1">
      <alignment horizontal="left" vertical="top" wrapText="1"/>
    </xf>
    <xf numFmtId="0" fontId="74" fillId="0" borderId="0" xfId="0" applyFont="1" applyAlignment="1">
      <alignment horizontal="center"/>
    </xf>
    <xf numFmtId="0" fontId="74" fillId="0" borderId="19" xfId="0" applyFont="1" applyBorder="1" applyAlignment="1">
      <alignment horizontal="center"/>
    </xf>
    <xf numFmtId="0" fontId="74" fillId="0" borderId="24" xfId="0" applyFont="1" applyBorder="1" applyAlignment="1">
      <alignment horizontal="center"/>
    </xf>
    <xf numFmtId="0" fontId="74" fillId="0" borderId="21" xfId="0" applyFont="1" applyBorder="1" applyAlignment="1">
      <alignment horizontal="center"/>
    </xf>
    <xf numFmtId="49" fontId="101" fillId="0" borderId="19" xfId="0" applyNumberFormat="1" applyFont="1" applyBorder="1" applyAlignment="1">
      <alignment horizontal="left" vertical="top" wrapText="1"/>
    </xf>
    <xf numFmtId="49" fontId="101" fillId="0" borderId="21" xfId="0" applyNumberFormat="1" applyFont="1" applyBorder="1" applyAlignment="1">
      <alignment horizontal="left" vertical="top" wrapText="1"/>
    </xf>
    <xf numFmtId="0" fontId="83" fillId="17" borderId="14" xfId="0" applyFont="1" applyFill="1" applyBorder="1" applyAlignment="1">
      <alignment vertical="center"/>
    </xf>
    <xf numFmtId="0" fontId="100" fillId="0" borderId="0" xfId="0" applyFont="1" applyAlignment="1">
      <alignment horizontal="center" vertical="center" wrapText="1"/>
    </xf>
    <xf numFmtId="166" fontId="83" fillId="0" borderId="19" xfId="0" applyNumberFormat="1" applyFont="1" applyBorder="1" applyAlignment="1">
      <alignment horizontal="center" vertical="center" wrapText="1"/>
    </xf>
    <xf numFmtId="166" fontId="83" fillId="0" borderId="24" xfId="0" applyNumberFormat="1" applyFont="1" applyBorder="1" applyAlignment="1">
      <alignment horizontal="center" vertical="center" wrapText="1"/>
    </xf>
    <xf numFmtId="166" fontId="83" fillId="0" borderId="21" xfId="0" applyNumberFormat="1" applyFont="1" applyBorder="1" applyAlignment="1">
      <alignment horizontal="center" vertical="center" wrapText="1"/>
    </xf>
    <xf numFmtId="49" fontId="101" fillId="0" borderId="24" xfId="0" applyNumberFormat="1" applyFont="1" applyBorder="1" applyAlignment="1">
      <alignment horizontal="left" vertical="top" wrapText="1"/>
    </xf>
    <xf numFmtId="0" fontId="83" fillId="26" borderId="0" xfId="0" applyFont="1" applyFill="1" applyAlignment="1">
      <alignment horizontal="justify" vertical="center" wrapText="1"/>
    </xf>
    <xf numFmtId="0" fontId="83" fillId="26" borderId="0" xfId="0" applyFont="1" applyFill="1" applyAlignment="1">
      <alignment horizontal="justify" vertical="center"/>
    </xf>
    <xf numFmtId="0" fontId="94" fillId="0" borderId="14" xfId="0" applyFont="1" applyBorder="1" applyAlignment="1">
      <alignment horizontal="center" vertical="top" wrapText="1"/>
    </xf>
    <xf numFmtId="0" fontId="94" fillId="0" borderId="15" xfId="0" applyFont="1" applyBorder="1" applyAlignment="1">
      <alignment horizontal="center" vertical="top" wrapText="1"/>
    </xf>
    <xf numFmtId="0" fontId="90" fillId="23" borderId="14" xfId="0" applyFont="1" applyFill="1" applyBorder="1" applyAlignment="1">
      <alignment horizontal="justify" vertical="center" wrapText="1"/>
    </xf>
    <xf numFmtId="0" fontId="90" fillId="19" borderId="14" xfId="0" applyFont="1" applyFill="1" applyBorder="1" applyAlignment="1">
      <alignment horizontal="justify" vertical="center" wrapText="1"/>
    </xf>
    <xf numFmtId="0" fontId="90" fillId="0" borderId="14" xfId="0" applyFont="1" applyBorder="1" applyAlignment="1">
      <alignment horizontal="justify" vertical="center" wrapText="1"/>
    </xf>
    <xf numFmtId="0" fontId="90" fillId="0" borderId="14" xfId="0" applyFont="1" applyBorder="1" applyAlignment="1">
      <alignment horizontal="center" vertical="center" wrapText="1"/>
    </xf>
    <xf numFmtId="0" fontId="90" fillId="0" borderId="19" xfId="0" applyFont="1" applyBorder="1" applyAlignment="1">
      <alignment horizontal="left" vertical="center" wrapText="1"/>
    </xf>
    <xf numFmtId="0" fontId="90" fillId="0" borderId="21" xfId="0" applyFont="1" applyBorder="1" applyAlignment="1">
      <alignment horizontal="left" vertical="center" wrapText="1"/>
    </xf>
    <xf numFmtId="3" fontId="90" fillId="0" borderId="19" xfId="0" applyNumberFormat="1" applyFont="1" applyBorder="1" applyAlignment="1">
      <alignment horizontal="center" vertical="center" wrapText="1"/>
    </xf>
    <xf numFmtId="3" fontId="90" fillId="0" borderId="21" xfId="0" applyNumberFormat="1" applyFont="1" applyBorder="1" applyAlignment="1">
      <alignment horizontal="center" vertical="center" wrapText="1"/>
    </xf>
    <xf numFmtId="0" fontId="95" fillId="0" borderId="14" xfId="0" applyFont="1" applyBorder="1" applyAlignment="1">
      <alignment horizontal="justify" vertical="center" wrapText="1"/>
    </xf>
    <xf numFmtId="0" fontId="90" fillId="0" borderId="19" xfId="0" applyFont="1" applyBorder="1" applyAlignment="1">
      <alignment horizontal="center" vertical="center" wrapText="1"/>
    </xf>
    <xf numFmtId="0" fontId="90" fillId="0" borderId="21" xfId="0" applyFont="1" applyBorder="1" applyAlignment="1">
      <alignment horizontal="center" vertical="center" wrapText="1"/>
    </xf>
    <xf numFmtId="0" fontId="94" fillId="0" borderId="19" xfId="0" applyFont="1" applyBorder="1" applyAlignment="1">
      <alignment horizontal="center" vertical="top" wrapText="1"/>
    </xf>
    <xf numFmtId="0" fontId="94" fillId="0" borderId="24" xfId="0" applyFont="1" applyBorder="1" applyAlignment="1">
      <alignment horizontal="center" vertical="top" wrapText="1"/>
    </xf>
    <xf numFmtId="0" fontId="94" fillId="0" borderId="21" xfId="0" applyFont="1" applyBorder="1" applyAlignment="1">
      <alignment horizontal="center" vertical="top" wrapText="1"/>
    </xf>
    <xf numFmtId="0" fontId="90" fillId="0" borderId="24" xfId="0" applyFont="1" applyBorder="1" applyAlignment="1">
      <alignment horizontal="center" vertical="center" wrapText="1"/>
    </xf>
    <xf numFmtId="0" fontId="95" fillId="0" borderId="19" xfId="0" applyFont="1" applyBorder="1" applyAlignment="1">
      <alignment horizontal="center" vertical="center" wrapText="1"/>
    </xf>
    <xf numFmtId="0" fontId="95" fillId="0" borderId="21" xfId="0" applyFont="1" applyBorder="1" applyAlignment="1">
      <alignment horizontal="center" vertical="center" wrapText="1"/>
    </xf>
    <xf numFmtId="0" fontId="90" fillId="0" borderId="19" xfId="0" applyFont="1" applyBorder="1" applyAlignment="1">
      <alignment horizontal="justify" vertical="center" wrapText="1"/>
    </xf>
    <xf numFmtId="0" fontId="90" fillId="0" borderId="21" xfId="0" applyFont="1" applyBorder="1" applyAlignment="1">
      <alignment horizontal="justify" vertical="center" wrapText="1"/>
    </xf>
    <xf numFmtId="0" fontId="94" fillId="0" borderId="14" xfId="0" applyFont="1" applyBorder="1" applyAlignment="1">
      <alignment horizontal="justify" vertical="top" wrapText="1"/>
    </xf>
    <xf numFmtId="0" fontId="111" fillId="23" borderId="14" xfId="0" applyFont="1" applyFill="1" applyBorder="1" applyAlignment="1">
      <alignment horizontal="justify" vertical="center" wrapText="1"/>
    </xf>
    <xf numFmtId="0" fontId="111" fillId="19" borderId="14" xfId="0" applyFont="1" applyFill="1" applyBorder="1" applyAlignment="1">
      <alignment horizontal="justify" vertical="center" wrapText="1"/>
    </xf>
    <xf numFmtId="0" fontId="90" fillId="0" borderId="14" xfId="0" applyFont="1" applyBorder="1" applyAlignment="1">
      <alignment horizontal="justify" vertical="top" wrapText="1"/>
    </xf>
    <xf numFmtId="0" fontId="107" fillId="21" borderId="14" xfId="0" applyFont="1" applyFill="1" applyBorder="1" applyAlignment="1">
      <alignment horizontal="center" vertical="center" wrapText="1"/>
    </xf>
    <xf numFmtId="10" fontId="90" fillId="0" borderId="19" xfId="0" applyNumberFormat="1" applyFont="1" applyBorder="1" applyAlignment="1">
      <alignment horizontal="center" vertical="center" wrapText="1"/>
    </xf>
    <xf numFmtId="10" fontId="90" fillId="0" borderId="21" xfId="0" applyNumberFormat="1" applyFont="1" applyBorder="1" applyAlignment="1">
      <alignment horizontal="center" vertical="center" wrapText="1"/>
    </xf>
    <xf numFmtId="0" fontId="102" fillId="0" borderId="14" xfId="0" applyFont="1" applyBorder="1" applyAlignment="1">
      <alignment horizontal="center" vertical="top" wrapText="1"/>
    </xf>
    <xf numFmtId="0" fontId="15" fillId="23" borderId="14" xfId="0" applyFont="1" applyFill="1" applyBorder="1" applyAlignment="1">
      <alignment horizontal="justify" vertical="center" wrapText="1"/>
    </xf>
    <xf numFmtId="0" fontId="15" fillId="19" borderId="19" xfId="0" applyFont="1" applyFill="1" applyBorder="1" applyAlignment="1">
      <alignment vertical="center" wrapText="1"/>
    </xf>
    <xf numFmtId="0" fontId="102" fillId="21" borderId="38" xfId="0" applyFont="1" applyFill="1" applyBorder="1" applyAlignment="1">
      <alignment horizontal="center" vertical="center"/>
    </xf>
    <xf numFmtId="0" fontId="102" fillId="0" borderId="19" xfId="0" applyFont="1" applyBorder="1" applyAlignment="1">
      <alignment horizontal="center" vertical="top" wrapText="1"/>
    </xf>
    <xf numFmtId="0" fontId="102" fillId="0" borderId="24" xfId="0" applyFont="1" applyBorder="1" applyAlignment="1">
      <alignment horizontal="center" vertical="top" wrapText="1"/>
    </xf>
    <xf numFmtId="0" fontId="102" fillId="0" borderId="21" xfId="0" applyFont="1" applyBorder="1" applyAlignment="1">
      <alignment horizontal="center" vertical="top" wrapText="1"/>
    </xf>
    <xf numFmtId="0" fontId="102" fillId="0" borderId="65" xfId="0" applyFont="1" applyBorder="1" applyAlignment="1">
      <alignment horizontal="center" vertical="top" wrapText="1"/>
    </xf>
    <xf numFmtId="0" fontId="102" fillId="0" borderId="37" xfId="0" applyFont="1" applyBorder="1" applyAlignment="1">
      <alignment horizontal="center" vertical="top" wrapText="1"/>
    </xf>
    <xf numFmtId="0" fontId="119" fillId="23" borderId="14" xfId="0" applyFont="1" applyFill="1" applyBorder="1" applyAlignment="1">
      <alignment horizontal="justify" vertical="center" wrapText="1"/>
    </xf>
    <xf numFmtId="0" fontId="119" fillId="19" borderId="14" xfId="0" applyFont="1" applyFill="1" applyBorder="1" applyAlignment="1">
      <alignment vertical="center" wrapText="1"/>
    </xf>
    <xf numFmtId="0" fontId="21" fillId="12" borderId="76" xfId="0" applyFont="1" applyFill="1" applyBorder="1" applyAlignment="1">
      <alignment vertical="center" wrapText="1"/>
    </xf>
    <xf numFmtId="0" fontId="21" fillId="12" borderId="77" xfId="0" applyFont="1" applyFill="1" applyBorder="1" applyAlignment="1">
      <alignment vertical="center" wrapText="1"/>
    </xf>
    <xf numFmtId="0" fontId="14" fillId="0" borderId="76" xfId="0" applyFont="1" applyBorder="1" applyAlignment="1">
      <alignment vertical="center" wrapText="1"/>
    </xf>
    <xf numFmtId="0" fontId="14" fillId="0" borderId="78" xfId="0" applyFont="1" applyBorder="1" applyAlignment="1">
      <alignment vertical="center" wrapText="1"/>
    </xf>
    <xf numFmtId="0" fontId="29" fillId="11" borderId="76" xfId="0" applyFont="1" applyFill="1" applyBorder="1" applyAlignment="1">
      <alignment vertical="center" wrapText="1"/>
    </xf>
    <xf numFmtId="0" fontId="29" fillId="11" borderId="77" xfId="0" applyFont="1" applyFill="1" applyBorder="1" applyAlignment="1">
      <alignment vertical="center" wrapText="1"/>
    </xf>
    <xf numFmtId="0" fontId="14" fillId="11" borderId="77" xfId="0" applyFont="1" applyFill="1" applyBorder="1" applyAlignment="1">
      <alignment vertical="top" wrapText="1"/>
    </xf>
    <xf numFmtId="0" fontId="14" fillId="0" borderId="0" xfId="0" applyFont="1"/>
    <xf numFmtId="0" fontId="13" fillId="0" borderId="68" xfId="0" applyFont="1" applyBorder="1" applyAlignment="1">
      <alignment vertical="center"/>
    </xf>
    <xf numFmtId="0" fontId="13" fillId="0" borderId="73"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71" xfId="0" applyFont="1" applyBorder="1" applyAlignment="1">
      <alignment horizontal="center" vertical="center" wrapText="1"/>
    </xf>
    <xf numFmtId="0" fontId="13" fillId="14" borderId="76" xfId="0" applyFont="1" applyFill="1" applyBorder="1" applyAlignment="1">
      <alignment vertical="center"/>
    </xf>
    <xf numFmtId="0" fontId="13" fillId="14" borderId="77" xfId="0" applyFont="1" applyFill="1" applyBorder="1" applyAlignment="1">
      <alignment vertical="center"/>
    </xf>
    <xf numFmtId="0" fontId="14" fillId="14" borderId="77" xfId="0" applyFont="1" applyFill="1" applyBorder="1" applyAlignment="1">
      <alignment vertical="top"/>
    </xf>
    <xf numFmtId="0" fontId="67" fillId="14" borderId="76" xfId="0" applyFont="1" applyFill="1" applyBorder="1" applyAlignment="1">
      <alignment vertical="center"/>
    </xf>
    <xf numFmtId="0" fontId="67" fillId="14" borderId="77" xfId="0" applyFont="1" applyFill="1" applyBorder="1" applyAlignment="1">
      <alignment vertical="center"/>
    </xf>
    <xf numFmtId="0" fontId="21" fillId="13" borderId="76" xfId="0" applyFont="1" applyFill="1" applyBorder="1" applyAlignment="1">
      <alignment vertical="center" wrapText="1"/>
    </xf>
    <xf numFmtId="0" fontId="21" fillId="13" borderId="77" xfId="0" applyFont="1" applyFill="1" applyBorder="1" applyAlignment="1">
      <alignment vertical="center" wrapText="1"/>
    </xf>
    <xf numFmtId="0" fontId="14" fillId="13" borderId="77" xfId="0" applyFont="1" applyFill="1" applyBorder="1" applyAlignment="1">
      <alignment wrapText="1"/>
    </xf>
    <xf numFmtId="0" fontId="14" fillId="12" borderId="77" xfId="0" applyFont="1" applyFill="1" applyBorder="1" applyAlignment="1">
      <alignment vertical="top" wrapText="1"/>
    </xf>
    <xf numFmtId="0" fontId="67" fillId="14" borderId="76" xfId="0" applyFont="1" applyFill="1" applyBorder="1" applyAlignment="1">
      <alignment vertical="center" wrapText="1"/>
    </xf>
    <xf numFmtId="0" fontId="67" fillId="14" borderId="77" xfId="0" applyFont="1" applyFill="1" applyBorder="1" applyAlignment="1">
      <alignment vertical="center" wrapText="1"/>
    </xf>
    <xf numFmtId="0" fontId="14" fillId="14" borderId="77" xfId="0" applyFont="1" applyFill="1" applyBorder="1" applyAlignment="1">
      <alignment vertical="top" wrapText="1"/>
    </xf>
    <xf numFmtId="0" fontId="14" fillId="0" borderId="73" xfId="0" applyFont="1" applyBorder="1" applyAlignment="1">
      <alignment vertical="center" wrapText="1"/>
    </xf>
    <xf numFmtId="0" fontId="14" fillId="0" borderId="70" xfId="0" applyFont="1" applyBorder="1" applyAlignment="1">
      <alignment vertical="center" wrapText="1"/>
    </xf>
    <xf numFmtId="0" fontId="14" fillId="0" borderId="69" xfId="0" applyFont="1" applyBorder="1" applyAlignment="1">
      <alignment vertical="center" wrapText="1"/>
    </xf>
    <xf numFmtId="0" fontId="16" fillId="0" borderId="73" xfId="0" applyFont="1" applyBorder="1" applyAlignment="1">
      <alignment vertical="center" wrapText="1"/>
    </xf>
    <xf numFmtId="0" fontId="16" fillId="0" borderId="70" xfId="0" applyFont="1" applyBorder="1" applyAlignment="1">
      <alignment vertical="center" wrapText="1"/>
    </xf>
    <xf numFmtId="0" fontId="16" fillId="0" borderId="69" xfId="0" applyFont="1" applyBorder="1" applyAlignment="1">
      <alignment vertical="center" wrapText="1"/>
    </xf>
    <xf numFmtId="0" fontId="14" fillId="0" borderId="74" xfId="0" applyFont="1" applyBorder="1" applyAlignment="1">
      <alignment vertical="center" wrapText="1"/>
    </xf>
    <xf numFmtId="0" fontId="14" fillId="0" borderId="75" xfId="0" applyFont="1" applyBorder="1" applyAlignment="1">
      <alignment vertical="center" wrapText="1"/>
    </xf>
    <xf numFmtId="0" fontId="14" fillId="0" borderId="55" xfId="0" applyFont="1" applyBorder="1" applyAlignment="1">
      <alignment vertical="center" wrapText="1"/>
    </xf>
    <xf numFmtId="0" fontId="14" fillId="0" borderId="71" xfId="0" applyFont="1" applyBorder="1" applyAlignment="1">
      <alignment vertical="center" wrapText="1"/>
    </xf>
    <xf numFmtId="0" fontId="16" fillId="0" borderId="76" xfId="0" applyFont="1" applyBorder="1" applyAlignment="1">
      <alignment vertical="center" wrapText="1"/>
    </xf>
    <xf numFmtId="0" fontId="16" fillId="0" borderId="78" xfId="0" applyFont="1" applyBorder="1" applyAlignment="1">
      <alignment vertical="center" wrapText="1"/>
    </xf>
    <xf numFmtId="0" fontId="15" fillId="0" borderId="76" xfId="0" applyFont="1" applyBorder="1" applyAlignment="1">
      <alignment vertical="center" wrapText="1"/>
    </xf>
    <xf numFmtId="0" fontId="15" fillId="0" borderId="78" xfId="0" applyFont="1" applyBorder="1" applyAlignment="1">
      <alignment vertical="center" wrapText="1"/>
    </xf>
    <xf numFmtId="0" fontId="68" fillId="0" borderId="73" xfId="0" applyFont="1" applyBorder="1" applyAlignment="1">
      <alignment vertical="center" wrapText="1"/>
    </xf>
    <xf numFmtId="0" fontId="68" fillId="0" borderId="69" xfId="0" applyFont="1" applyBorder="1" applyAlignment="1">
      <alignment vertical="center" wrapText="1"/>
    </xf>
    <xf numFmtId="0" fontId="14" fillId="0" borderId="76" xfId="0" applyFont="1" applyBorder="1" applyAlignment="1">
      <alignment wrapText="1"/>
    </xf>
    <xf numFmtId="0" fontId="14" fillId="0" borderId="78" xfId="0" applyFont="1" applyBorder="1" applyAlignment="1">
      <alignment wrapText="1"/>
    </xf>
    <xf numFmtId="0" fontId="68" fillId="0" borderId="76" xfId="0" applyFont="1" applyBorder="1" applyAlignment="1">
      <alignment vertical="center" wrapText="1"/>
    </xf>
    <xf numFmtId="0" fontId="68" fillId="0" borderId="78" xfId="0" applyFont="1" applyBorder="1" applyAlignment="1">
      <alignment vertical="center" wrapText="1"/>
    </xf>
    <xf numFmtId="0" fontId="68" fillId="14" borderId="73" xfId="0" applyFont="1" applyFill="1" applyBorder="1" applyAlignment="1">
      <alignment vertical="center" wrapText="1"/>
    </xf>
    <xf numFmtId="0" fontId="68" fillId="14" borderId="69" xfId="0" applyFont="1" applyFill="1" applyBorder="1" applyAlignment="1">
      <alignment vertical="center" wrapText="1"/>
    </xf>
    <xf numFmtId="0" fontId="68" fillId="0" borderId="70" xfId="0" applyFont="1" applyBorder="1" applyAlignment="1">
      <alignment vertical="center" wrapText="1"/>
    </xf>
    <xf numFmtId="3" fontId="14" fillId="0" borderId="76" xfId="0" applyNumberFormat="1" applyFont="1" applyBorder="1" applyAlignment="1">
      <alignment vertical="center" wrapText="1"/>
    </xf>
    <xf numFmtId="3" fontId="14" fillId="0" borderId="78" xfId="0" applyNumberFormat="1" applyFont="1" applyBorder="1" applyAlignment="1">
      <alignment vertical="center" wrapText="1"/>
    </xf>
    <xf numFmtId="0" fontId="70" fillId="13" borderId="76" xfId="0" applyFont="1" applyFill="1" applyBorder="1" applyAlignment="1">
      <alignment vertical="center" wrapText="1"/>
    </xf>
    <xf numFmtId="0" fontId="70" fillId="13" borderId="77" xfId="0" applyFont="1" applyFill="1" applyBorder="1" applyAlignment="1">
      <alignment vertical="center" wrapText="1"/>
    </xf>
    <xf numFmtId="0" fontId="14" fillId="14" borderId="73" xfId="0" applyFont="1" applyFill="1" applyBorder="1" applyAlignment="1">
      <alignment vertical="center" wrapText="1"/>
    </xf>
    <xf numFmtId="0" fontId="14" fillId="14" borderId="69" xfId="0" applyFont="1" applyFill="1" applyBorder="1" applyAlignment="1">
      <alignment vertical="center" wrapText="1"/>
    </xf>
    <xf numFmtId="0" fontId="14" fillId="0" borderId="74" xfId="0" applyFont="1" applyBorder="1" applyAlignment="1">
      <alignment horizontal="justify" vertical="center" wrapText="1"/>
    </xf>
    <xf numFmtId="0" fontId="14" fillId="0" borderId="55" xfId="0" applyFont="1" applyBorder="1" applyAlignment="1">
      <alignment horizontal="justify" vertical="center" wrapText="1"/>
    </xf>
    <xf numFmtId="0" fontId="14" fillId="0" borderId="73" xfId="0" applyFont="1" applyBorder="1" applyAlignment="1">
      <alignment horizontal="justify" vertical="center" wrapText="1"/>
    </xf>
    <xf numFmtId="0" fontId="14" fillId="0" borderId="69" xfId="0" applyFont="1" applyBorder="1" applyAlignment="1">
      <alignment horizontal="justify" vertical="center" wrapText="1"/>
    </xf>
    <xf numFmtId="0" fontId="16" fillId="0" borderId="73" xfId="0" applyFont="1" applyBorder="1" applyAlignment="1">
      <alignment horizontal="justify" vertical="center" wrapText="1"/>
    </xf>
    <xf numFmtId="0" fontId="16" fillId="0" borderId="69" xfId="0" applyFont="1" applyBorder="1" applyAlignment="1">
      <alignment horizontal="justify" vertical="center" wrapText="1"/>
    </xf>
    <xf numFmtId="0" fontId="14" fillId="0" borderId="75" xfId="0" applyFont="1" applyBorder="1" applyAlignment="1">
      <alignment horizontal="justify" vertical="center" wrapText="1"/>
    </xf>
    <xf numFmtId="0" fontId="14" fillId="0" borderId="71" xfId="0" applyFont="1" applyBorder="1" applyAlignment="1">
      <alignment horizontal="justify" vertical="center" wrapText="1"/>
    </xf>
    <xf numFmtId="0" fontId="67" fillId="14" borderId="76" xfId="0" applyFont="1" applyFill="1" applyBorder="1" applyAlignment="1">
      <alignment horizontal="justify" vertical="center" wrapText="1"/>
    </xf>
    <xf numFmtId="0" fontId="67" fillId="14" borderId="77" xfId="0" applyFont="1" applyFill="1" applyBorder="1" applyAlignment="1">
      <alignment horizontal="justify" vertical="center" wrapText="1"/>
    </xf>
    <xf numFmtId="0" fontId="71" fillId="11" borderId="76" xfId="0" applyFont="1" applyFill="1" applyBorder="1" applyAlignment="1">
      <alignment vertical="center" wrapText="1"/>
    </xf>
    <xf numFmtId="0" fontId="71" fillId="11" borderId="77" xfId="0" applyFont="1" applyFill="1" applyBorder="1" applyAlignment="1">
      <alignment vertical="center" wrapText="1"/>
    </xf>
    <xf numFmtId="0" fontId="14" fillId="15" borderId="76" xfId="0" applyFont="1" applyFill="1" applyBorder="1" applyAlignment="1">
      <alignment vertical="center" wrapText="1"/>
    </xf>
    <xf numFmtId="0" fontId="14" fillId="15" borderId="78" xfId="0" applyFont="1" applyFill="1" applyBorder="1" applyAlignment="1">
      <alignment vertical="center" wrapText="1"/>
    </xf>
    <xf numFmtId="0" fontId="67" fillId="14" borderId="76" xfId="0" applyFont="1" applyFill="1" applyBorder="1" applyAlignment="1">
      <alignment horizontal="left" vertical="center" wrapText="1"/>
    </xf>
    <xf numFmtId="0" fontId="67" fillId="14" borderId="77" xfId="0" applyFont="1" applyFill="1" applyBorder="1" applyAlignment="1">
      <alignment horizontal="left" vertical="center" wrapText="1"/>
    </xf>
    <xf numFmtId="0" fontId="20" fillId="0" borderId="76" xfId="0" applyFont="1" applyBorder="1" applyAlignment="1">
      <alignment vertical="center" wrapText="1"/>
    </xf>
    <xf numFmtId="0" fontId="20" fillId="0" borderId="78" xfId="0" applyFont="1" applyBorder="1" applyAlignment="1">
      <alignment vertical="center" wrapText="1"/>
    </xf>
    <xf numFmtId="0" fontId="14" fillId="0" borderId="14" xfId="0" applyFont="1" applyBorder="1" applyAlignment="1">
      <alignment vertical="center" wrapText="1"/>
    </xf>
    <xf numFmtId="0" fontId="14" fillId="0" borderId="14" xfId="0" applyFont="1" applyBorder="1" applyAlignment="1">
      <alignment horizontal="justify" vertical="center" wrapText="1"/>
    </xf>
    <xf numFmtId="49" fontId="13" fillId="2" borderId="0" xfId="0" applyNumberFormat="1" applyFont="1" applyFill="1" applyAlignment="1">
      <alignment horizontal="center" vertical="top"/>
    </xf>
    <xf numFmtId="49" fontId="13" fillId="2" borderId="57" xfId="0" applyNumberFormat="1" applyFont="1" applyFill="1" applyBorder="1" applyAlignment="1">
      <alignment horizontal="center" vertical="top"/>
    </xf>
    <xf numFmtId="49" fontId="21" fillId="8" borderId="6" xfId="0" applyNumberFormat="1" applyFont="1" applyFill="1" applyBorder="1" applyAlignment="1">
      <alignment horizontal="left" vertical="top" wrapText="1"/>
    </xf>
    <xf numFmtId="49" fontId="21" fillId="8" borderId="8" xfId="0" applyNumberFormat="1" applyFont="1" applyFill="1" applyBorder="1" applyAlignment="1">
      <alignment horizontal="left" vertical="top" wrapText="1"/>
    </xf>
    <xf numFmtId="0" fontId="29" fillId="6" borderId="6" xfId="0" applyFont="1" applyFill="1" applyBorder="1" applyAlignment="1">
      <alignment horizontal="center" vertical="top" wrapText="1"/>
    </xf>
    <xf numFmtId="0" fontId="29" fillId="6" borderId="8" xfId="0" applyFont="1" applyFill="1" applyBorder="1" applyAlignment="1">
      <alignment horizontal="center" vertical="top" wrapText="1"/>
    </xf>
    <xf numFmtId="0" fontId="21" fillId="5" borderId="6" xfId="0" applyFont="1" applyFill="1" applyBorder="1" applyAlignment="1">
      <alignment wrapText="1"/>
    </xf>
    <xf numFmtId="0" fontId="21" fillId="5" borderId="8" xfId="0" applyFont="1" applyFill="1" applyBorder="1" applyAlignment="1">
      <alignment wrapText="1"/>
    </xf>
    <xf numFmtId="49" fontId="18" fillId="2" borderId="6" xfId="0" applyNumberFormat="1" applyFont="1" applyFill="1" applyBorder="1" applyAlignment="1">
      <alignment vertical="top" wrapText="1"/>
    </xf>
    <xf numFmtId="49" fontId="18" fillId="2" borderId="8" xfId="0" applyNumberFormat="1" applyFont="1" applyFill="1" applyBorder="1" applyAlignment="1">
      <alignment vertical="top" wrapText="1"/>
    </xf>
    <xf numFmtId="49" fontId="13" fillId="2" borderId="6" xfId="0" applyNumberFormat="1" applyFont="1" applyFill="1" applyBorder="1" applyAlignment="1">
      <alignment vertical="top"/>
    </xf>
    <xf numFmtId="49" fontId="13" fillId="2" borderId="8" xfId="0" applyNumberFormat="1" applyFont="1" applyFill="1" applyBorder="1" applyAlignment="1">
      <alignment vertical="top"/>
    </xf>
    <xf numFmtId="49" fontId="18" fillId="2" borderId="7" xfId="0" applyNumberFormat="1" applyFont="1" applyFill="1" applyBorder="1" applyAlignment="1">
      <alignment vertical="top" wrapText="1"/>
    </xf>
    <xf numFmtId="49" fontId="50" fillId="2" borderId="6" xfId="0" applyNumberFormat="1" applyFont="1" applyFill="1" applyBorder="1" applyAlignment="1">
      <alignment vertical="top" wrapText="1"/>
    </xf>
    <xf numFmtId="49" fontId="50" fillId="2" borderId="8" xfId="0" applyNumberFormat="1" applyFont="1" applyFill="1" applyBorder="1" applyAlignment="1">
      <alignment vertical="top" wrapText="1"/>
    </xf>
    <xf numFmtId="49" fontId="18" fillId="2" borderId="16" xfId="0" applyNumberFormat="1" applyFont="1" applyFill="1" applyBorder="1" applyAlignment="1">
      <alignment horizontal="left" vertical="top" wrapText="1"/>
    </xf>
    <xf numFmtId="49" fontId="18" fillId="2" borderId="22" xfId="0" applyNumberFormat="1" applyFont="1" applyFill="1" applyBorder="1" applyAlignment="1">
      <alignment horizontal="left" vertical="top" wrapText="1"/>
    </xf>
    <xf numFmtId="49" fontId="18" fillId="2" borderId="57" xfId="0" applyNumberFormat="1" applyFont="1" applyFill="1" applyBorder="1" applyAlignment="1">
      <alignment horizontal="left" vertical="top" wrapText="1"/>
    </xf>
    <xf numFmtId="49" fontId="18" fillId="2" borderId="8" xfId="0" applyNumberFormat="1" applyFont="1" applyFill="1" applyBorder="1" applyAlignment="1">
      <alignment horizontal="justify" vertical="justify" wrapText="1"/>
    </xf>
    <xf numFmtId="49" fontId="18" fillId="2" borderId="10" xfId="0" applyNumberFormat="1" applyFont="1" applyFill="1" applyBorder="1" applyAlignment="1">
      <alignment horizontal="justify" vertical="justify" wrapText="1"/>
    </xf>
    <xf numFmtId="0" fontId="30" fillId="6" borderId="6" xfId="0" applyFont="1" applyFill="1" applyBorder="1" applyAlignment="1">
      <alignment horizontal="center" vertical="top" wrapText="1"/>
    </xf>
    <xf numFmtId="0" fontId="30" fillId="6" borderId="8" xfId="0" applyFont="1" applyFill="1" applyBorder="1" applyAlignment="1">
      <alignment horizontal="center" vertical="top" wrapText="1"/>
    </xf>
    <xf numFmtId="49" fontId="18" fillId="2" borderId="6" xfId="0" applyNumberFormat="1" applyFont="1" applyFill="1" applyBorder="1" applyAlignment="1">
      <alignment horizontal="justify" vertical="top" wrapText="1"/>
    </xf>
    <xf numFmtId="49" fontId="18" fillId="2" borderId="8" xfId="0" applyNumberFormat="1" applyFont="1" applyFill="1" applyBorder="1" applyAlignment="1">
      <alignment horizontal="justify" vertical="top" wrapText="1"/>
    </xf>
    <xf numFmtId="0" fontId="21" fillId="5" borderId="10" xfId="0" applyFont="1" applyFill="1" applyBorder="1" applyAlignment="1">
      <alignment wrapText="1"/>
    </xf>
    <xf numFmtId="0" fontId="29" fillId="6" borderId="9" xfId="0" applyFont="1" applyFill="1" applyBorder="1" applyAlignment="1">
      <alignment horizontal="center" vertical="top" wrapText="1"/>
    </xf>
    <xf numFmtId="0" fontId="29" fillId="6" borderId="16" xfId="0" applyFont="1" applyFill="1" applyBorder="1" applyAlignment="1">
      <alignment horizontal="center" vertical="top" wrapText="1"/>
    </xf>
    <xf numFmtId="0" fontId="14" fillId="0" borderId="6" xfId="0" applyFont="1" applyBorder="1" applyAlignment="1">
      <alignment horizontal="left" wrapText="1"/>
    </xf>
    <xf numFmtId="49" fontId="18" fillId="2" borderId="7" xfId="0" applyNumberFormat="1" applyFont="1" applyFill="1" applyBorder="1" applyAlignment="1">
      <alignment horizontal="justify" vertical="top" wrapText="1"/>
    </xf>
    <xf numFmtId="49" fontId="18" fillId="2" borderId="29" xfId="0" applyNumberFormat="1" applyFont="1" applyFill="1" applyBorder="1" applyAlignment="1">
      <alignment horizontal="justify" vertical="top" wrapText="1"/>
    </xf>
    <xf numFmtId="49" fontId="18" fillId="2" borderId="31" xfId="0" applyNumberFormat="1" applyFont="1" applyFill="1" applyBorder="1" applyAlignment="1">
      <alignment vertical="top" wrapText="1"/>
    </xf>
    <xf numFmtId="49" fontId="18" fillId="2" borderId="36" xfId="0" applyNumberFormat="1" applyFont="1" applyFill="1" applyBorder="1" applyAlignment="1">
      <alignment vertical="top" wrapText="1"/>
    </xf>
    <xf numFmtId="49" fontId="18" fillId="2" borderId="37" xfId="0" applyNumberFormat="1" applyFont="1" applyFill="1" applyBorder="1" applyAlignment="1">
      <alignment vertical="top" wrapText="1"/>
    </xf>
    <xf numFmtId="49" fontId="18" fillId="2" borderId="38" xfId="0" applyNumberFormat="1" applyFont="1" applyFill="1" applyBorder="1" applyAlignment="1">
      <alignment vertical="top" wrapText="1"/>
    </xf>
    <xf numFmtId="0" fontId="35" fillId="0" borderId="6" xfId="0" applyFont="1" applyBorder="1" applyAlignment="1">
      <alignment horizontal="center" vertical="center" wrapText="1"/>
    </xf>
    <xf numFmtId="49" fontId="13" fillId="2" borderId="31" xfId="0" applyNumberFormat="1" applyFont="1" applyFill="1" applyBorder="1" applyAlignment="1">
      <alignment vertical="top"/>
    </xf>
    <xf numFmtId="49" fontId="13" fillId="2" borderId="36" xfId="0" applyNumberFormat="1" applyFont="1" applyFill="1" applyBorder="1" applyAlignment="1">
      <alignment vertical="top"/>
    </xf>
    <xf numFmtId="0" fontId="22" fillId="5" borderId="6" xfId="0" applyFont="1" applyFill="1" applyBorder="1" applyAlignment="1">
      <alignment horizontal="justify" wrapText="1"/>
    </xf>
    <xf numFmtId="0" fontId="22" fillId="5" borderId="8" xfId="0" applyFont="1" applyFill="1" applyBorder="1" applyAlignment="1">
      <alignment horizontal="justify" wrapText="1"/>
    </xf>
    <xf numFmtId="49" fontId="18" fillId="2" borderId="29" xfId="0" applyNumberFormat="1" applyFont="1" applyFill="1" applyBorder="1" applyAlignment="1">
      <alignment vertical="top" wrapText="1"/>
    </xf>
    <xf numFmtId="0" fontId="21" fillId="5" borderId="31" xfId="0" applyFont="1" applyFill="1" applyBorder="1" applyAlignment="1">
      <alignment wrapText="1"/>
    </xf>
    <xf numFmtId="0" fontId="21" fillId="5" borderId="36" xfId="0" applyFont="1" applyFill="1" applyBorder="1" applyAlignment="1">
      <alignment wrapText="1"/>
    </xf>
    <xf numFmtId="0" fontId="29" fillId="6" borderId="31" xfId="0" applyFont="1" applyFill="1" applyBorder="1" applyAlignment="1">
      <alignment horizontal="center" vertical="top" wrapText="1"/>
    </xf>
    <xf numFmtId="0" fontId="29" fillId="6" borderId="36" xfId="0" applyFont="1" applyFill="1" applyBorder="1" applyAlignment="1">
      <alignment horizontal="center" vertical="top" wrapText="1"/>
    </xf>
    <xf numFmtId="0" fontId="21" fillId="5" borderId="15" xfId="0" applyFont="1" applyFill="1" applyBorder="1" applyAlignment="1">
      <alignment wrapText="1"/>
    </xf>
    <xf numFmtId="0" fontId="21" fillId="5" borderId="35" xfId="0" applyFont="1" applyFill="1" applyBorder="1" applyAlignment="1">
      <alignment wrapText="1"/>
    </xf>
    <xf numFmtId="49" fontId="18" fillId="2" borderId="15" xfId="0" applyNumberFormat="1" applyFont="1" applyFill="1" applyBorder="1" applyAlignment="1">
      <alignment vertical="top" wrapText="1"/>
    </xf>
    <xf numFmtId="49" fontId="18" fillId="2" borderId="35" xfId="0" applyNumberFormat="1" applyFont="1" applyFill="1" applyBorder="1" applyAlignment="1">
      <alignment vertical="top" wrapText="1"/>
    </xf>
    <xf numFmtId="0" fontId="21" fillId="5" borderId="37" xfId="0" applyFont="1" applyFill="1" applyBorder="1" applyAlignment="1">
      <alignment wrapText="1"/>
    </xf>
    <xf numFmtId="0" fontId="21" fillId="5" borderId="38" xfId="0" applyFont="1" applyFill="1" applyBorder="1" applyAlignment="1">
      <alignment wrapText="1"/>
    </xf>
    <xf numFmtId="49" fontId="36" fillId="2" borderId="15" xfId="0" applyNumberFormat="1" applyFont="1" applyFill="1" applyBorder="1" applyAlignment="1">
      <alignment vertical="top" wrapText="1"/>
    </xf>
    <xf numFmtId="49" fontId="36" fillId="2" borderId="35" xfId="0" applyNumberFormat="1" applyFont="1" applyFill="1" applyBorder="1" applyAlignment="1">
      <alignment vertical="top" wrapText="1"/>
    </xf>
    <xf numFmtId="0" fontId="25" fillId="7" borderId="14" xfId="0" applyFont="1" applyFill="1" applyBorder="1" applyAlignment="1">
      <alignment vertical="top" wrapText="1"/>
    </xf>
    <xf numFmtId="0" fontId="25" fillId="0" borderId="14" xfId="0" applyFont="1" applyBorder="1" applyAlignment="1">
      <alignment horizontal="center" wrapText="1"/>
    </xf>
    <xf numFmtId="0" fontId="21" fillId="5" borderId="65" xfId="0" applyFont="1" applyFill="1" applyBorder="1" applyAlignment="1">
      <alignment wrapText="1"/>
    </xf>
    <xf numFmtId="0" fontId="21" fillId="5" borderId="0" xfId="0" applyFont="1" applyFill="1" applyAlignment="1">
      <alignment wrapText="1"/>
    </xf>
    <xf numFmtId="0" fontId="25" fillId="0" borderId="19" xfId="0" applyFont="1" applyBorder="1" applyAlignment="1">
      <alignment horizontal="center" wrapText="1"/>
    </xf>
    <xf numFmtId="0" fontId="25" fillId="0" borderId="24" xfId="0" applyFont="1" applyBorder="1" applyAlignment="1">
      <alignment horizontal="center" wrapText="1"/>
    </xf>
    <xf numFmtId="49" fontId="36" fillId="2" borderId="31" xfId="0" applyNumberFormat="1" applyFont="1" applyFill="1" applyBorder="1" applyAlignment="1">
      <alignment vertical="top" wrapText="1"/>
    </xf>
    <xf numFmtId="49" fontId="36" fillId="2" borderId="36" xfId="0" applyNumberFormat="1" applyFont="1" applyFill="1" applyBorder="1" applyAlignment="1">
      <alignment vertical="top" wrapText="1"/>
    </xf>
    <xf numFmtId="49" fontId="36" fillId="2" borderId="38" xfId="0" applyNumberFormat="1" applyFont="1" applyFill="1" applyBorder="1" applyAlignment="1">
      <alignment vertical="top" wrapText="1"/>
    </xf>
    <xf numFmtId="0" fontId="31" fillId="0" borderId="0" xfId="0" applyFont="1" applyAlignment="1">
      <alignment horizontal="center"/>
    </xf>
    <xf numFmtId="0" fontId="29" fillId="6" borderId="66" xfId="0" applyFont="1" applyFill="1" applyBorder="1" applyAlignment="1">
      <alignment horizontal="center" vertical="top" wrapText="1"/>
    </xf>
    <xf numFmtId="0" fontId="29" fillId="6" borderId="58" xfId="0" applyFont="1" applyFill="1" applyBorder="1" applyAlignment="1">
      <alignment horizontal="center" vertical="top" wrapText="1"/>
    </xf>
    <xf numFmtId="0" fontId="29" fillId="6" borderId="67" xfId="0" applyFont="1" applyFill="1" applyBorder="1" applyAlignment="1">
      <alignment horizontal="center" vertical="top" wrapText="1"/>
    </xf>
    <xf numFmtId="49" fontId="18" fillId="2" borderId="6" xfId="0" applyNumberFormat="1" applyFont="1" applyFill="1" applyBorder="1" applyAlignment="1">
      <alignment vertical="top"/>
    </xf>
    <xf numFmtId="49" fontId="18" fillId="2" borderId="8" xfId="0" applyNumberFormat="1" applyFont="1" applyFill="1" applyBorder="1" applyAlignment="1">
      <alignment vertical="top"/>
    </xf>
    <xf numFmtId="49" fontId="18" fillId="2" borderId="15" xfId="0" applyNumberFormat="1" applyFont="1" applyFill="1" applyBorder="1" applyAlignment="1">
      <alignment vertical="top"/>
    </xf>
    <xf numFmtId="49" fontId="18" fillId="2" borderId="35" xfId="0" applyNumberFormat="1" applyFont="1" applyFill="1" applyBorder="1" applyAlignment="1">
      <alignment vertical="top"/>
    </xf>
    <xf numFmtId="0" fontId="34" fillId="0" borderId="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9" xfId="0" applyFont="1" applyBorder="1" applyAlignment="1">
      <alignment horizontal="center" vertical="center" wrapText="1"/>
    </xf>
    <xf numFmtId="0" fontId="21" fillId="5" borderId="40" xfId="0" applyFont="1" applyFill="1" applyBorder="1" applyAlignment="1">
      <alignment wrapText="1"/>
    </xf>
    <xf numFmtId="0" fontId="21" fillId="5" borderId="20" xfId="0" applyFont="1" applyFill="1" applyBorder="1" applyAlignment="1">
      <alignment wrapText="1"/>
    </xf>
    <xf numFmtId="0" fontId="21" fillId="5" borderId="63" xfId="0" applyFont="1" applyFill="1" applyBorder="1" applyAlignment="1">
      <alignment wrapText="1"/>
    </xf>
    <xf numFmtId="49" fontId="13" fillId="2" borderId="60" xfId="0" applyNumberFormat="1" applyFont="1" applyFill="1" applyBorder="1" applyAlignment="1">
      <alignment vertical="top"/>
    </xf>
    <xf numFmtId="49" fontId="13" fillId="2" borderId="61" xfId="0" applyNumberFormat="1" applyFont="1" applyFill="1" applyBorder="1" applyAlignment="1">
      <alignment vertical="top"/>
    </xf>
    <xf numFmtId="49" fontId="13" fillId="2" borderId="64" xfId="0" applyNumberFormat="1" applyFont="1" applyFill="1" applyBorder="1" applyAlignment="1">
      <alignment vertical="top"/>
    </xf>
    <xf numFmtId="49" fontId="18" fillId="2" borderId="13" xfId="0" applyNumberFormat="1" applyFont="1" applyFill="1" applyBorder="1" applyAlignment="1">
      <alignment vertical="top"/>
    </xf>
    <xf numFmtId="49" fontId="18" fillId="2" borderId="62" xfId="0" applyNumberFormat="1" applyFont="1" applyFill="1" applyBorder="1" applyAlignment="1">
      <alignment vertical="top"/>
    </xf>
    <xf numFmtId="49" fontId="18" fillId="2" borderId="59" xfId="0" applyNumberFormat="1" applyFont="1" applyFill="1" applyBorder="1" applyAlignment="1">
      <alignment vertical="top"/>
    </xf>
    <xf numFmtId="0" fontId="32" fillId="0" borderId="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9" xfId="0" applyFont="1" applyBorder="1" applyAlignment="1">
      <alignment horizontal="center" vertical="center" wrapText="1"/>
    </xf>
    <xf numFmtId="0" fontId="51" fillId="0" borderId="0" xfId="0" applyFont="1" applyAlignment="1">
      <alignment horizontal="center" wrapText="1"/>
    </xf>
    <xf numFmtId="0" fontId="51" fillId="0" borderId="19" xfId="0" applyFont="1" applyBorder="1" applyAlignment="1">
      <alignment horizontal="left" vertical="top" wrapText="1"/>
    </xf>
    <xf numFmtId="0" fontId="51" fillId="0" borderId="24" xfId="0" applyFont="1" applyBorder="1" applyAlignment="1">
      <alignment horizontal="left" vertical="top" wrapText="1"/>
    </xf>
    <xf numFmtId="0" fontId="51" fillId="0" borderId="21" xfId="0" applyFont="1" applyBorder="1" applyAlignment="1">
      <alignment horizontal="left" vertical="top" wrapText="1"/>
    </xf>
    <xf numFmtId="0" fontId="51" fillId="0" borderId="19" xfId="0" applyFont="1" applyBorder="1" applyAlignment="1">
      <alignment horizontal="center" vertical="top" wrapText="1"/>
    </xf>
    <xf numFmtId="0" fontId="51" fillId="0" borderId="24" xfId="0" applyFont="1" applyBorder="1" applyAlignment="1">
      <alignment horizontal="center" vertical="top" wrapText="1"/>
    </xf>
    <xf numFmtId="0" fontId="51" fillId="0" borderId="21" xfId="0" applyFont="1" applyBorder="1" applyAlignment="1">
      <alignment horizontal="center" vertical="top" wrapText="1"/>
    </xf>
  </cellXfs>
  <cellStyles count="22">
    <cellStyle name="Comma 2" xfId="1" xr:uid="{00000000-0005-0000-0000-000000000000}"/>
    <cellStyle name="Comma 3" xfId="2" xr:uid="{00000000-0005-0000-0000-000001000000}"/>
    <cellStyle name="Excel Built-in Norma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Įprastas" xfId="0" builtinId="0"/>
    <cellStyle name="Normal 2" xfId="10" xr:uid="{00000000-0005-0000-0000-00000B000000}"/>
    <cellStyle name="Normal 3" xfId="11" xr:uid="{00000000-0005-0000-0000-00000C000000}"/>
    <cellStyle name="Normal_1234LENT" xfId="12" xr:uid="{00000000-0005-0000-0000-00000D000000}"/>
    <cellStyle name="Output" xfId="13" xr:uid="{00000000-0005-0000-0000-00000E000000}"/>
    <cellStyle name="Paprastas 2" xfId="14" xr:uid="{00000000-0005-0000-0000-00000F000000}"/>
    <cellStyle name="Paprastas 3" xfId="15" xr:uid="{00000000-0005-0000-0000-000010000000}"/>
    <cellStyle name="Paprastas_Aplinkos" xfId="16" xr:uid="{00000000-0005-0000-0000-000011000000}"/>
    <cellStyle name="Procentai" xfId="21" builtinId="5"/>
    <cellStyle name="Title" xfId="17" xr:uid="{00000000-0005-0000-0000-000013000000}"/>
    <cellStyle name="Total" xfId="18" xr:uid="{00000000-0005-0000-0000-000014000000}"/>
    <cellStyle name="Warning Text" xfId="19" xr:uid="{00000000-0005-0000-0000-000015000000}"/>
    <cellStyle name="Обычный 2" xfId="20" xr:uid="{00000000-0005-0000-0000-00001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6E6E6"/>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B3B3B3"/>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75851195289689E-2"/>
          <c:y val="1.580828362673822E-2"/>
          <c:w val="0.90758444627188062"/>
          <c:h val="0.81902908562914356"/>
        </c:manualLayout>
      </c:layout>
      <c:barChart>
        <c:barDir val="col"/>
        <c:grouping val="clustered"/>
        <c:varyColors val="0"/>
        <c:ser>
          <c:idx val="0"/>
          <c:order val="0"/>
          <c:tx>
            <c:strRef>
              <c:f>'Programų vykdymas  2024(III)'!$E$7</c:f>
              <c:strCache>
                <c:ptCount val="1"/>
                <c:pt idx="0">
                  <c:v>202_įstaigos vadovo įsakymu  Nr. __  patvirtintas planas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'Programų vykdymas  2024(III)'!$D$8:$D$12</c:f>
              <c:strCache>
                <c:ptCount val="4"/>
                <c:pt idx="0">
                  <c:v>Švietimo paslaugų plėtros programa (02) </c:v>
                </c:pt>
                <c:pt idx="1">
                  <c:v>Socialinės paramos programos  (06)</c:v>
                </c:pt>
                <c:pt idx="2">
                  <c:v>Aplinkos apsaugos programa (08) </c:v>
                </c:pt>
                <c:pt idx="3">
                  <c:v>Viešosios infrastruktūros plėtros programa (10) </c:v>
                </c:pt>
              </c:strCache>
            </c:strRef>
          </c:cat>
          <c:val>
            <c:numRef>
              <c:f>'Programų vykdymas  2024(III)'!$E$8:$E$12</c:f>
              <c:numCache>
                <c:formatCode>General</c:formatCode>
                <c:ptCount val="4"/>
                <c:pt idx="0">
                  <c:v>1921.721</c:v>
                </c:pt>
                <c:pt idx="1">
                  <c:v>26.08</c:v>
                </c:pt>
                <c:pt idx="2">
                  <c:v>2.02</c:v>
                </c:pt>
                <c:pt idx="3">
                  <c:v>22.465</c:v>
                </c:pt>
              </c:numCache>
            </c:numRef>
          </c:val>
          <c:extLst>
            <c:ext xmlns:c16="http://schemas.microsoft.com/office/drawing/2014/chart" uri="{C3380CC4-5D6E-409C-BE32-E72D297353CC}">
              <c16:uniqueId val="{00000000-1A90-43A4-BF67-A4B7F598526F}"/>
            </c:ext>
          </c:extLst>
        </c:ser>
        <c:ser>
          <c:idx val="1"/>
          <c:order val="1"/>
          <c:tx>
            <c:strRef>
              <c:f>'Programų vykdymas  2024(III)'!$F$7</c:f>
              <c:strCache>
                <c:ptCount val="1"/>
                <c:pt idx="0">
                  <c:v>Planas
(įskaitant patikslinimus)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'Programų vykdymas  2024(III)'!$D$8:$D$12</c:f>
              <c:strCache>
                <c:ptCount val="4"/>
                <c:pt idx="0">
                  <c:v>Švietimo paslaugų plėtros programa (02) </c:v>
                </c:pt>
                <c:pt idx="1">
                  <c:v>Socialinės paramos programos  (06)</c:v>
                </c:pt>
                <c:pt idx="2">
                  <c:v>Aplinkos apsaugos programa (08) </c:v>
                </c:pt>
                <c:pt idx="3">
                  <c:v>Viešosios infrastruktūros plėtros programa (10) </c:v>
                </c:pt>
              </c:strCache>
            </c:strRef>
          </c:cat>
          <c:val>
            <c:numRef>
              <c:f>'Programų vykdymas  2024(III)'!$F$8:$F$12</c:f>
              <c:numCache>
                <c:formatCode>General</c:formatCode>
                <c:ptCount val="4"/>
                <c:pt idx="0">
                  <c:v>2001.6420000000001</c:v>
                </c:pt>
                <c:pt idx="1">
                  <c:v>25.475999999999999</c:v>
                </c:pt>
                <c:pt idx="2">
                  <c:v>2.02</c:v>
                </c:pt>
                <c:pt idx="3">
                  <c:v>22.465</c:v>
                </c:pt>
              </c:numCache>
            </c:numRef>
          </c:val>
          <c:extLst>
            <c:ext xmlns:c16="http://schemas.microsoft.com/office/drawing/2014/chart" uri="{C3380CC4-5D6E-409C-BE32-E72D297353CC}">
              <c16:uniqueId val="{00000001-1A90-43A4-BF67-A4B7F598526F}"/>
            </c:ext>
          </c:extLst>
        </c:ser>
        <c:ser>
          <c:idx val="2"/>
          <c:order val="2"/>
          <c:tx>
            <c:strRef>
              <c:f>'Programų vykdymas  2024(III)'!$G$7</c:f>
              <c:strCache>
                <c:ptCount val="1"/>
                <c:pt idx="0">
                  <c:v>2024 m. plano vykdymas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'Programų vykdymas  2024(III)'!$D$8:$D$12</c:f>
              <c:strCache>
                <c:ptCount val="4"/>
                <c:pt idx="0">
                  <c:v>Švietimo paslaugų plėtros programa (02) </c:v>
                </c:pt>
                <c:pt idx="1">
                  <c:v>Socialinės paramos programos  (06)</c:v>
                </c:pt>
                <c:pt idx="2">
                  <c:v>Aplinkos apsaugos programa (08) </c:v>
                </c:pt>
                <c:pt idx="3">
                  <c:v>Viešosios infrastruktūros plėtros programa (10) </c:v>
                </c:pt>
              </c:strCache>
            </c:strRef>
          </c:cat>
          <c:val>
            <c:numRef>
              <c:f>'Programų vykdymas  2024(III)'!$G$8:$G$12</c:f>
              <c:numCache>
                <c:formatCode>0.000</c:formatCode>
                <c:ptCount val="4"/>
                <c:pt idx="0">
                  <c:v>1513.2210000000002</c:v>
                </c:pt>
                <c:pt idx="1">
                  <c:v>23.528999999999996</c:v>
                </c:pt>
                <c:pt idx="2">
                  <c:v>1.867</c:v>
                </c:pt>
                <c:pt idx="3">
                  <c:v>22.416</c:v>
                </c:pt>
              </c:numCache>
            </c:numRef>
          </c:val>
          <c:extLst>
            <c:ext xmlns:c16="http://schemas.microsoft.com/office/drawing/2014/chart" uri="{C3380CC4-5D6E-409C-BE32-E72D297353CC}">
              <c16:uniqueId val="{00000002-1A90-43A4-BF67-A4B7F598526F}"/>
            </c:ext>
          </c:extLst>
        </c:ser>
        <c:dLbls>
          <c:showLegendKey val="0"/>
          <c:showVal val="0"/>
          <c:showCatName val="0"/>
          <c:showSerName val="0"/>
          <c:showPercent val="0"/>
          <c:showBubbleSize val="0"/>
        </c:dLbls>
        <c:gapWidth val="219"/>
        <c:overlap val="-27"/>
        <c:axId val="713473472"/>
        <c:axId val="713476096"/>
      </c:barChart>
      <c:catAx>
        <c:axId val="71347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713476096"/>
        <c:crosses val="autoZero"/>
        <c:auto val="1"/>
        <c:lblAlgn val="ctr"/>
        <c:lblOffset val="100"/>
        <c:noMultiLvlLbl val="0"/>
      </c:catAx>
      <c:valAx>
        <c:axId val="713476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713473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59551</xdr:colOff>
      <xdr:row>3</xdr:row>
      <xdr:rowOff>41413</xdr:rowOff>
    </xdr:from>
    <xdr:to>
      <xdr:col>7</xdr:col>
      <xdr:colOff>974200</xdr:colOff>
      <xdr:row>5</xdr:row>
      <xdr:rowOff>24848</xdr:rowOff>
    </xdr:to>
    <xdr:graphicFrame macro="">
      <xdr:nvGraphicFramePr>
        <xdr:cNvPr id="7" name="Diagrama 6">
          <a:extLst>
            <a:ext uri="{FF2B5EF4-FFF2-40B4-BE49-F238E27FC236}">
              <a16:creationId xmlns:a16="http://schemas.microsoft.com/office/drawing/2014/main" id="{C8EE9948-C8AE-435F-9DC3-D55D14AE30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tgimimolt-my.sharepoint.com/personal/veronika_voitekian_atgimimo_lt/Documents/Darbalaukis/Biud&#382;etini&#371;%20&#303;staig&#371;%20veiklos%20ataskaitos%20forma%202025%20m.%20%20&#381;iburio%20mokyk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dovo pranešimas (I)"/>
      <sheetName val="Veiklos rezultatai (II)"/>
      <sheetName val="Regioninis planavimas (III)"/>
      <sheetName val="Plėtros tikslų stebėsena (IV) "/>
      <sheetName val="2023-2025 SVP ataskaita (V)"/>
      <sheetName val="Programų vykdymas  202___ (III)"/>
      <sheetName val="02programa (1) "/>
      <sheetName val="06 programa (2)  (3)"/>
      <sheetName val="07 programa (3)  (4)"/>
      <sheetName val="08 programa (4)  (4)"/>
      <sheetName val="10 programa (5)  (5)"/>
      <sheetName val="VŠĮ rodikliai (XVIII)"/>
      <sheetName val="UAB rodikliai (XIX)"/>
      <sheetName val="Vertinimo kriterijai"/>
      <sheetName val="Lapas2"/>
      <sheetName val="Lapas3"/>
      <sheetName val="VERTINIMO KRITERIJAI (2 lentelė"/>
      <sheetName val="Lesu analize"/>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Šios programos tikslas – vykdyti savarankiškąsias savivaldybės (socialinių paslaugų planavimas ir teikimas, socialinių paslaugų įstaigų išlaikymas, socialinių pašalpų ir kompensacijų skaičiavimas ir mokėjimas, bendradarbiavimas su nevyriausybinėmis organizacijomis, sąlygų savivaldybės teritorijoje gyvenančių neįgaliųjų socialiniam integravimui į bendruomenę sudarymas) ir valstybines (valstybės perduotas savivaldybėms) funkcijas (socialinės globos teikimo asmenims su sunkia negalia užtikrinimas, išmokų skaičiavimas ir mokėjimas, mokinių nemokamo maitinimo, mokinių aprūpinimo mokinio reikmenimis administravimas).</v>
          </cell>
        </row>
      </sheetData>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DA78-E946-46A1-80F3-B0E5C46322F2}">
  <sheetPr codeName="Lapas2">
    <pageSetUpPr fitToPage="1"/>
  </sheetPr>
  <dimension ref="B1:S35"/>
  <sheetViews>
    <sheetView zoomScale="95" zoomScaleNormal="95" workbookViewId="0">
      <selection activeCell="N34" sqref="N34"/>
    </sheetView>
  </sheetViews>
  <sheetFormatPr defaultRowHeight="13.2"/>
  <cols>
    <col min="7" max="7" width="7.21875" customWidth="1"/>
    <col min="8" max="8" width="7" customWidth="1"/>
    <col min="11" max="11" width="13" customWidth="1"/>
    <col min="12" max="12" width="3.77734375" customWidth="1"/>
  </cols>
  <sheetData>
    <row r="1" spans="2:12" ht="13.8" thickBot="1">
      <c r="B1" s="507"/>
      <c r="C1" s="508"/>
      <c r="D1" s="508"/>
      <c r="E1" s="508"/>
      <c r="F1" s="508"/>
      <c r="G1" s="508"/>
      <c r="H1" s="508"/>
      <c r="I1" s="508"/>
      <c r="J1" s="508"/>
      <c r="K1" s="508"/>
      <c r="L1" s="509"/>
    </row>
    <row r="2" spans="2:12">
      <c r="B2" s="573" t="s">
        <v>1673</v>
      </c>
      <c r="C2" s="574"/>
      <c r="D2" s="574"/>
      <c r="E2" s="574"/>
      <c r="F2" s="574"/>
      <c r="G2" s="574"/>
      <c r="H2" s="574"/>
      <c r="I2" s="574"/>
      <c r="J2" s="574"/>
      <c r="K2" s="574"/>
      <c r="L2" s="575"/>
    </row>
    <row r="3" spans="2:12">
      <c r="B3" s="576"/>
      <c r="C3" s="577"/>
      <c r="D3" s="577"/>
      <c r="E3" s="577"/>
      <c r="F3" s="577"/>
      <c r="G3" s="577"/>
      <c r="H3" s="577"/>
      <c r="I3" s="577"/>
      <c r="J3" s="577"/>
      <c r="K3" s="577"/>
      <c r="L3" s="578"/>
    </row>
    <row r="4" spans="2:12">
      <c r="B4" s="576"/>
      <c r="C4" s="577"/>
      <c r="D4" s="577"/>
      <c r="E4" s="577"/>
      <c r="F4" s="577"/>
      <c r="G4" s="577"/>
      <c r="H4" s="577"/>
      <c r="I4" s="577"/>
      <c r="J4" s="577"/>
      <c r="K4" s="577"/>
      <c r="L4" s="578"/>
    </row>
    <row r="5" spans="2:12">
      <c r="B5" s="576"/>
      <c r="C5" s="577"/>
      <c r="D5" s="577"/>
      <c r="E5" s="577"/>
      <c r="F5" s="577"/>
      <c r="G5" s="577"/>
      <c r="H5" s="577"/>
      <c r="I5" s="577"/>
      <c r="J5" s="577"/>
      <c r="K5" s="577"/>
      <c r="L5" s="578"/>
    </row>
    <row r="6" spans="2:12">
      <c r="B6" s="576"/>
      <c r="C6" s="577"/>
      <c r="D6" s="577"/>
      <c r="E6" s="577"/>
      <c r="F6" s="577"/>
      <c r="G6" s="577"/>
      <c r="H6" s="577"/>
      <c r="I6" s="577"/>
      <c r="J6" s="577"/>
      <c r="K6" s="577"/>
      <c r="L6" s="578"/>
    </row>
    <row r="7" spans="2:12" ht="14.25" customHeight="1" thickBot="1">
      <c r="B7" s="579"/>
      <c r="C7" s="580"/>
      <c r="D7" s="580"/>
      <c r="E7" s="580"/>
      <c r="F7" s="580"/>
      <c r="G7" s="580"/>
      <c r="H7" s="580"/>
      <c r="I7" s="580"/>
      <c r="J7" s="580"/>
      <c r="K7" s="580"/>
      <c r="L7" s="581"/>
    </row>
    <row r="8" spans="2:12" ht="21.75" customHeight="1" thickBot="1">
      <c r="B8" s="570" t="s">
        <v>1561</v>
      </c>
      <c r="C8" s="571"/>
      <c r="D8" s="571"/>
      <c r="E8" s="571"/>
      <c r="F8" s="571"/>
      <c r="G8" s="571"/>
      <c r="H8" s="571"/>
      <c r="I8" s="571"/>
      <c r="J8" s="571"/>
      <c r="K8" s="571"/>
      <c r="L8" s="572"/>
    </row>
    <row r="9" spans="2:12" ht="48.75" customHeight="1">
      <c r="B9" s="582" t="s">
        <v>1670</v>
      </c>
      <c r="C9" s="583"/>
      <c r="D9" s="583"/>
      <c r="E9" s="583"/>
      <c r="F9" s="583"/>
      <c r="G9" s="583"/>
      <c r="H9" s="583"/>
      <c r="I9" s="583"/>
      <c r="J9" s="583"/>
      <c r="K9" s="583"/>
      <c r="L9" s="584"/>
    </row>
    <row r="10" spans="2:12">
      <c r="B10" s="585"/>
      <c r="C10" s="586"/>
      <c r="D10" s="586"/>
      <c r="E10" s="586"/>
      <c r="F10" s="586"/>
      <c r="G10" s="586"/>
      <c r="H10" s="586"/>
      <c r="I10" s="586"/>
      <c r="J10" s="586"/>
      <c r="K10" s="586"/>
      <c r="L10" s="587"/>
    </row>
    <row r="11" spans="2:12">
      <c r="B11" s="585"/>
      <c r="C11" s="586"/>
      <c r="D11" s="586"/>
      <c r="E11" s="586"/>
      <c r="F11" s="586"/>
      <c r="G11" s="586"/>
      <c r="H11" s="586"/>
      <c r="I11" s="586"/>
      <c r="J11" s="586"/>
      <c r="K11" s="586"/>
      <c r="L11" s="587"/>
    </row>
    <row r="12" spans="2:12">
      <c r="B12" s="585"/>
      <c r="C12" s="586"/>
      <c r="D12" s="586"/>
      <c r="E12" s="586"/>
      <c r="F12" s="586"/>
      <c r="G12" s="586"/>
      <c r="H12" s="586"/>
      <c r="I12" s="586"/>
      <c r="J12" s="586"/>
      <c r="K12" s="586"/>
      <c r="L12" s="587"/>
    </row>
    <row r="13" spans="2:12">
      <c r="B13" s="585"/>
      <c r="C13" s="586"/>
      <c r="D13" s="586"/>
      <c r="E13" s="586"/>
      <c r="F13" s="586"/>
      <c r="G13" s="586"/>
      <c r="H13" s="586"/>
      <c r="I13" s="586"/>
      <c r="J13" s="586"/>
      <c r="K13" s="586"/>
      <c r="L13" s="587"/>
    </row>
    <row r="14" spans="2:12">
      <c r="B14" s="585"/>
      <c r="C14" s="586"/>
      <c r="D14" s="586"/>
      <c r="E14" s="586"/>
      <c r="F14" s="586"/>
      <c r="G14" s="586"/>
      <c r="H14" s="586"/>
      <c r="I14" s="586"/>
      <c r="J14" s="586"/>
      <c r="K14" s="586"/>
      <c r="L14" s="587"/>
    </row>
    <row r="15" spans="2:12">
      <c r="B15" s="585"/>
      <c r="C15" s="586"/>
      <c r="D15" s="586"/>
      <c r="E15" s="586"/>
      <c r="F15" s="586"/>
      <c r="G15" s="586"/>
      <c r="H15" s="586"/>
      <c r="I15" s="586"/>
      <c r="J15" s="586"/>
      <c r="K15" s="586"/>
      <c r="L15" s="587"/>
    </row>
    <row r="16" spans="2:12">
      <c r="B16" s="585"/>
      <c r="C16" s="586"/>
      <c r="D16" s="586"/>
      <c r="E16" s="586"/>
      <c r="F16" s="586"/>
      <c r="G16" s="586"/>
      <c r="H16" s="586"/>
      <c r="I16" s="586"/>
      <c r="J16" s="586"/>
      <c r="K16" s="586"/>
      <c r="L16" s="587"/>
    </row>
    <row r="17" spans="2:19">
      <c r="B17" s="585"/>
      <c r="C17" s="586"/>
      <c r="D17" s="586"/>
      <c r="E17" s="586"/>
      <c r="F17" s="586"/>
      <c r="G17" s="586"/>
      <c r="H17" s="586"/>
      <c r="I17" s="586"/>
      <c r="J17" s="586"/>
      <c r="K17" s="586"/>
      <c r="L17" s="587"/>
    </row>
    <row r="18" spans="2:19">
      <c r="B18" s="585"/>
      <c r="C18" s="586"/>
      <c r="D18" s="586"/>
      <c r="E18" s="586"/>
      <c r="F18" s="586"/>
      <c r="G18" s="586"/>
      <c r="H18" s="586"/>
      <c r="I18" s="586"/>
      <c r="J18" s="586"/>
      <c r="K18" s="586"/>
      <c r="L18" s="587"/>
    </row>
    <row r="19" spans="2:19">
      <c r="B19" s="585"/>
      <c r="C19" s="586"/>
      <c r="D19" s="586"/>
      <c r="E19" s="586"/>
      <c r="F19" s="586"/>
      <c r="G19" s="586"/>
      <c r="H19" s="586"/>
      <c r="I19" s="586"/>
      <c r="J19" s="586"/>
      <c r="K19" s="586"/>
      <c r="L19" s="587"/>
      <c r="S19" s="435"/>
    </row>
    <row r="20" spans="2:19">
      <c r="B20" s="585"/>
      <c r="C20" s="586"/>
      <c r="D20" s="586"/>
      <c r="E20" s="586"/>
      <c r="F20" s="586"/>
      <c r="G20" s="586"/>
      <c r="H20" s="586"/>
      <c r="I20" s="586"/>
      <c r="J20" s="586"/>
      <c r="K20" s="586"/>
      <c r="L20" s="587"/>
    </row>
    <row r="21" spans="2:19">
      <c r="B21" s="585"/>
      <c r="C21" s="586"/>
      <c r="D21" s="586"/>
      <c r="E21" s="586"/>
      <c r="F21" s="586"/>
      <c r="G21" s="586"/>
      <c r="H21" s="586"/>
      <c r="I21" s="586"/>
      <c r="J21" s="586"/>
      <c r="K21" s="586"/>
      <c r="L21" s="587"/>
    </row>
    <row r="22" spans="2:19">
      <c r="B22" s="585"/>
      <c r="C22" s="586"/>
      <c r="D22" s="586"/>
      <c r="E22" s="586"/>
      <c r="F22" s="586"/>
      <c r="G22" s="586"/>
      <c r="H22" s="586"/>
      <c r="I22" s="586"/>
      <c r="J22" s="586"/>
      <c r="K22" s="586"/>
      <c r="L22" s="587"/>
    </row>
    <row r="23" spans="2:19">
      <c r="B23" s="585"/>
      <c r="C23" s="586"/>
      <c r="D23" s="586"/>
      <c r="E23" s="586"/>
      <c r="F23" s="586"/>
      <c r="G23" s="586"/>
      <c r="H23" s="586"/>
      <c r="I23" s="586"/>
      <c r="J23" s="586"/>
      <c r="K23" s="586"/>
      <c r="L23" s="587"/>
    </row>
    <row r="24" spans="2:19" ht="150.75" customHeight="1">
      <c r="B24" s="585"/>
      <c r="C24" s="586"/>
      <c r="D24" s="586"/>
      <c r="E24" s="586"/>
      <c r="F24" s="586"/>
      <c r="G24" s="586"/>
      <c r="H24" s="586"/>
      <c r="I24" s="586"/>
      <c r="J24" s="586"/>
      <c r="K24" s="586"/>
      <c r="L24" s="587"/>
    </row>
    <row r="25" spans="2:19" ht="3.75" customHeight="1">
      <c r="B25" s="585"/>
      <c r="C25" s="586"/>
      <c r="D25" s="586"/>
      <c r="E25" s="586"/>
      <c r="F25" s="586"/>
      <c r="G25" s="586"/>
      <c r="H25" s="586"/>
      <c r="I25" s="586"/>
      <c r="J25" s="586"/>
      <c r="K25" s="586"/>
      <c r="L25" s="587"/>
    </row>
    <row r="26" spans="2:19" ht="12.75" customHeight="1">
      <c r="B26" s="585"/>
      <c r="C26" s="586"/>
      <c r="D26" s="586"/>
      <c r="E26" s="586"/>
      <c r="F26" s="586"/>
      <c r="G26" s="586"/>
      <c r="H26" s="586"/>
      <c r="I26" s="586"/>
      <c r="J26" s="586"/>
      <c r="K26" s="586"/>
      <c r="L26" s="587"/>
    </row>
    <row r="27" spans="2:19" ht="12.75" customHeight="1">
      <c r="B27" s="585"/>
      <c r="C27" s="586"/>
      <c r="D27" s="586"/>
      <c r="E27" s="586"/>
      <c r="F27" s="586"/>
      <c r="G27" s="586"/>
      <c r="H27" s="586"/>
      <c r="I27" s="586"/>
      <c r="J27" s="586"/>
      <c r="K27" s="586"/>
      <c r="L27" s="587"/>
    </row>
    <row r="28" spans="2:19" ht="12.75" customHeight="1">
      <c r="B28" s="585"/>
      <c r="C28" s="586"/>
      <c r="D28" s="586"/>
      <c r="E28" s="586"/>
      <c r="F28" s="586"/>
      <c r="G28" s="586"/>
      <c r="H28" s="586"/>
      <c r="I28" s="586"/>
      <c r="J28" s="586"/>
      <c r="K28" s="586"/>
      <c r="L28" s="587"/>
    </row>
    <row r="29" spans="2:19" ht="110.55" customHeight="1">
      <c r="B29" s="585"/>
      <c r="C29" s="586"/>
      <c r="D29" s="586"/>
      <c r="E29" s="586"/>
      <c r="F29" s="586"/>
      <c r="G29" s="586"/>
      <c r="H29" s="586"/>
      <c r="I29" s="586"/>
      <c r="J29" s="586"/>
      <c r="K29" s="586"/>
      <c r="L29" s="587"/>
    </row>
    <row r="30" spans="2:19" hidden="1">
      <c r="B30" s="564"/>
      <c r="C30" s="565"/>
      <c r="D30" s="565"/>
      <c r="E30" s="565"/>
      <c r="F30" s="565"/>
      <c r="G30" s="565"/>
      <c r="H30" s="565"/>
      <c r="I30" s="565"/>
      <c r="J30" s="565"/>
      <c r="K30" s="565"/>
      <c r="L30" s="566"/>
    </row>
    <row r="31" spans="2:19" ht="13.8" hidden="1" thickBot="1">
      <c r="B31" s="567"/>
      <c r="C31" s="568"/>
      <c r="D31" s="568"/>
      <c r="E31" s="568"/>
      <c r="F31" s="568"/>
      <c r="G31" s="568"/>
      <c r="H31" s="568"/>
      <c r="I31" s="568"/>
      <c r="J31" s="568"/>
      <c r="K31" s="568"/>
      <c r="L31" s="569"/>
    </row>
    <row r="33" spans="2:11">
      <c r="B33" t="s">
        <v>1674</v>
      </c>
    </row>
    <row r="35" spans="2:11">
      <c r="K35" s="510"/>
    </row>
  </sheetData>
  <mergeCells count="5">
    <mergeCell ref="B30:L30"/>
    <mergeCell ref="B31:L31"/>
    <mergeCell ref="B8:L8"/>
    <mergeCell ref="B2:L7"/>
    <mergeCell ref="B9:L29"/>
  </mergeCells>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0C67-1280-4940-876D-7E5328879310}">
  <sheetPr>
    <pageSetUpPr fitToPage="1"/>
  </sheetPr>
  <dimension ref="A1:R1130"/>
  <sheetViews>
    <sheetView topLeftCell="D1" zoomScale="95" zoomScaleNormal="95" workbookViewId="0">
      <selection activeCell="K10" sqref="K10:K11"/>
    </sheetView>
  </sheetViews>
  <sheetFormatPr defaultColWidth="9.21875" defaultRowHeight="13.2"/>
  <cols>
    <col min="1" max="1" width="18.21875" style="379" customWidth="1"/>
    <col min="2" max="2" width="38.21875" style="379" customWidth="1"/>
    <col min="3" max="3" width="4.21875" style="379" hidden="1" customWidth="1"/>
    <col min="4" max="4" width="7.44140625" style="379" customWidth="1"/>
    <col min="5" max="6" width="14.21875" style="382" customWidth="1"/>
    <col min="7" max="7" width="14" style="382" customWidth="1"/>
    <col min="8" max="8" width="18.21875" style="379" hidden="1" customWidth="1"/>
    <col min="9" max="9" width="13.77734375" style="379" customWidth="1"/>
    <col min="10" max="10" width="14.21875" style="380" hidden="1" customWidth="1"/>
    <col min="11" max="11" width="45.21875" style="550" customWidth="1"/>
    <col min="12" max="12" width="13.21875" style="380" customWidth="1"/>
    <col min="13" max="13" width="34.21875" style="379" customWidth="1"/>
    <col min="14" max="14" width="17.21875" style="379" customWidth="1"/>
    <col min="15" max="15" width="16.21875" style="379" customWidth="1"/>
    <col min="16" max="16" width="26.77734375" style="380" customWidth="1"/>
    <col min="17" max="17" width="20.44140625" customWidth="1"/>
    <col min="18" max="18" width="14" style="371" customWidth="1"/>
    <col min="19" max="22" width="8.77734375" style="379" customWidth="1"/>
    <col min="23" max="34" width="9.21875" style="379" customWidth="1"/>
    <col min="35" max="16384" width="9.21875" style="379"/>
  </cols>
  <sheetData>
    <row r="1" spans="1:18" ht="15.6" customHeight="1">
      <c r="A1" s="699" t="s">
        <v>1570</v>
      </c>
      <c r="B1" s="699"/>
      <c r="C1" s="699"/>
      <c r="D1" s="699"/>
      <c r="E1" s="699"/>
      <c r="F1" s="699"/>
      <c r="G1" s="699"/>
      <c r="H1" s="699"/>
      <c r="I1" s="699"/>
      <c r="J1" s="699"/>
      <c r="K1" s="699"/>
      <c r="L1" s="393"/>
      <c r="M1" s="393"/>
      <c r="N1" s="393"/>
      <c r="O1" s="393"/>
      <c r="P1" s="393"/>
      <c r="Q1" s="371"/>
    </row>
    <row r="2" spans="1:18" ht="28.5" customHeight="1">
      <c r="A2" s="705" t="s">
        <v>1637</v>
      </c>
      <c r="B2" s="706"/>
      <c r="C2" s="706"/>
      <c r="D2" s="706"/>
      <c r="E2" s="706"/>
      <c r="F2" s="706"/>
      <c r="G2" s="706"/>
      <c r="H2" s="706"/>
      <c r="I2" s="706"/>
      <c r="J2" s="706"/>
      <c r="K2" s="706"/>
      <c r="L2" s="706"/>
      <c r="M2" s="706"/>
      <c r="N2" s="706"/>
      <c r="O2" s="706"/>
      <c r="P2" s="706"/>
      <c r="Q2" s="371"/>
    </row>
    <row r="3" spans="1:18">
      <c r="A3" s="391" t="s">
        <v>1564</v>
      </c>
      <c r="B3" s="392"/>
      <c r="C3" s="391"/>
      <c r="D3" s="391"/>
      <c r="E3" s="391"/>
      <c r="F3" s="391"/>
      <c r="G3" s="391"/>
      <c r="H3" s="391"/>
      <c r="I3" s="391"/>
      <c r="J3" s="393"/>
      <c r="K3" s="409"/>
      <c r="L3" s="393"/>
      <c r="M3" s="391"/>
      <c r="N3" s="391"/>
      <c r="O3" s="391"/>
      <c r="P3" s="393"/>
      <c r="Q3" s="371"/>
    </row>
    <row r="4" spans="1:18" ht="12">
      <c r="A4" s="391" t="str">
        <f>A12</f>
        <v>10.02.05.  (T)</v>
      </c>
      <c r="B4" s="392" t="s">
        <v>1571</v>
      </c>
      <c r="C4" s="391"/>
      <c r="D4" s="391"/>
      <c r="E4" s="391"/>
      <c r="F4" s="391"/>
      <c r="G4" s="391"/>
      <c r="H4" s="391"/>
      <c r="I4" s="391"/>
      <c r="J4" s="393"/>
      <c r="K4" s="409"/>
      <c r="L4" s="393"/>
      <c r="M4" s="391"/>
      <c r="N4" s="391"/>
      <c r="O4" s="391"/>
      <c r="P4" s="393"/>
      <c r="Q4" s="373"/>
      <c r="R4" s="373"/>
    </row>
    <row r="5" spans="1:18" ht="12">
      <c r="A5" s="391"/>
      <c r="B5" s="391"/>
      <c r="C5" s="391"/>
      <c r="D5" s="391"/>
      <c r="E5" s="391"/>
      <c r="F5" s="391"/>
      <c r="G5" s="391"/>
      <c r="H5" s="391"/>
      <c r="I5" s="391"/>
      <c r="J5" s="393"/>
      <c r="K5" s="409"/>
      <c r="L5" s="393"/>
      <c r="M5" s="391"/>
      <c r="N5" s="391"/>
      <c r="O5" s="391"/>
      <c r="P5" s="393"/>
      <c r="Q5" s="373"/>
      <c r="R5" s="373"/>
    </row>
    <row r="6" spans="1:18" ht="16.2" customHeight="1">
      <c r="A6" s="703" t="s">
        <v>1569</v>
      </c>
      <c r="B6" s="703"/>
      <c r="C6" s="703"/>
      <c r="D6" s="703"/>
      <c r="E6" s="703"/>
      <c r="F6" s="703"/>
      <c r="G6" s="703"/>
      <c r="H6" s="703"/>
      <c r="I6" s="703"/>
      <c r="J6" s="703"/>
      <c r="K6" s="409"/>
      <c r="L6" s="393"/>
      <c r="M6" s="391"/>
      <c r="N6" s="391"/>
      <c r="O6" s="391"/>
      <c r="P6" s="393"/>
      <c r="Q6" s="373"/>
      <c r="R6" s="373"/>
    </row>
    <row r="7" spans="1:18" ht="36.75" customHeight="1">
      <c r="A7" s="704" t="s">
        <v>1635</v>
      </c>
      <c r="B7" s="704"/>
      <c r="C7" s="704"/>
      <c r="D7" s="704"/>
      <c r="E7" s="704"/>
      <c r="F7" s="704"/>
      <c r="G7" s="704"/>
      <c r="H7" s="704"/>
      <c r="I7" s="704"/>
      <c r="J7" s="704"/>
      <c r="K7" s="704"/>
      <c r="L7" s="704"/>
      <c r="M7" s="704"/>
      <c r="N7" s="704"/>
      <c r="O7" s="704"/>
      <c r="P7" s="393"/>
      <c r="Q7" s="373"/>
      <c r="R7" s="373"/>
    </row>
    <row r="8" spans="1:18" ht="9.6" customHeight="1">
      <c r="A8" s="391"/>
      <c r="B8" s="391"/>
      <c r="C8" s="391"/>
      <c r="D8" s="391"/>
      <c r="E8" s="391"/>
      <c r="F8" s="391"/>
      <c r="G8" s="391"/>
      <c r="H8" s="391"/>
      <c r="I8" s="391"/>
      <c r="J8" s="393"/>
      <c r="K8" s="548"/>
      <c r="L8" s="459"/>
      <c r="M8" s="460"/>
      <c r="N8" s="460"/>
      <c r="O8" s="460"/>
      <c r="P8" s="459"/>
      <c r="Q8" s="371"/>
    </row>
    <row r="9" spans="1:18" s="391" customFormat="1" ht="16.5" customHeight="1">
      <c r="A9" s="395" t="s">
        <v>1588</v>
      </c>
      <c r="B9" s="395"/>
      <c r="C9" s="395"/>
      <c r="D9" s="395"/>
      <c r="E9" s="395"/>
      <c r="F9" s="395"/>
      <c r="G9" s="395"/>
      <c r="H9" s="395"/>
      <c r="J9" s="393"/>
      <c r="K9" s="547"/>
      <c r="L9" s="394"/>
      <c r="M9" s="394"/>
      <c r="N9" s="394"/>
      <c r="O9" s="394"/>
      <c r="P9" s="505"/>
      <c r="Q9" s="371"/>
      <c r="R9" s="371"/>
    </row>
    <row r="10" spans="1:18" s="391" customFormat="1" ht="48.6" customHeight="1">
      <c r="A10" s="668" t="s">
        <v>1272</v>
      </c>
      <c r="B10" s="668" t="s">
        <v>1273</v>
      </c>
      <c r="C10" s="707" t="s">
        <v>1265</v>
      </c>
      <c r="D10" s="707" t="s">
        <v>1266</v>
      </c>
      <c r="E10" s="700" t="s">
        <v>1677</v>
      </c>
      <c r="F10" s="700" t="s">
        <v>1339</v>
      </c>
      <c r="G10" s="700" t="s">
        <v>1574</v>
      </c>
      <c r="H10" s="700" t="s">
        <v>1275</v>
      </c>
      <c r="I10" s="700" t="str">
        <f>I15</f>
        <v>2024 plano įvykdymo proc.</v>
      </c>
      <c r="J10" s="668" t="s">
        <v>1276</v>
      </c>
      <c r="K10" s="668" t="s">
        <v>1320</v>
      </c>
      <c r="L10" s="667" t="s">
        <v>1341</v>
      </c>
      <c r="M10" s="668" t="s">
        <v>1342</v>
      </c>
      <c r="N10" s="670" t="s">
        <v>1340</v>
      </c>
      <c r="O10" s="671"/>
      <c r="P10" s="667" t="s">
        <v>1565</v>
      </c>
      <c r="Q10" s="667" t="s">
        <v>1566</v>
      </c>
      <c r="R10" s="710"/>
    </row>
    <row r="11" spans="1:18" s="391" customFormat="1" ht="77.25" customHeight="1">
      <c r="A11" s="669"/>
      <c r="B11" s="669"/>
      <c r="C11" s="708"/>
      <c r="D11" s="708"/>
      <c r="E11" s="701"/>
      <c r="F11" s="701"/>
      <c r="G11" s="701"/>
      <c r="H11" s="701"/>
      <c r="I11" s="701"/>
      <c r="J11" s="669"/>
      <c r="K11" s="669"/>
      <c r="L11" s="667"/>
      <c r="M11" s="669"/>
      <c r="N11" s="404" t="s">
        <v>1607</v>
      </c>
      <c r="O11" s="404" t="s">
        <v>1608</v>
      </c>
      <c r="P11" s="667"/>
      <c r="Q11" s="667"/>
      <c r="R11" s="710"/>
    </row>
    <row r="12" spans="1:18" s="403" customFormat="1" ht="32.25" customHeight="1">
      <c r="A12" s="413" t="s">
        <v>1616</v>
      </c>
      <c r="B12" s="511" t="s">
        <v>1571</v>
      </c>
      <c r="C12" s="512"/>
      <c r="D12" s="412"/>
      <c r="E12" s="513">
        <f>E14</f>
        <v>22.465</v>
      </c>
      <c r="F12" s="513">
        <f t="shared" ref="F12:J12" si="0">F14</f>
        <v>22.465</v>
      </c>
      <c r="G12" s="513">
        <f t="shared" si="0"/>
        <v>22.416</v>
      </c>
      <c r="H12" s="513">
        <f t="shared" si="0"/>
        <v>0</v>
      </c>
      <c r="I12" s="558">
        <f t="shared" si="0"/>
        <v>0.99781882929000665</v>
      </c>
      <c r="J12" s="513">
        <f t="shared" si="0"/>
        <v>0</v>
      </c>
      <c r="K12" s="681"/>
      <c r="L12" s="681"/>
      <c r="M12" s="681"/>
      <c r="N12" s="681"/>
      <c r="O12" s="681"/>
      <c r="P12" s="681"/>
      <c r="Q12" s="557"/>
      <c r="R12" s="710"/>
    </row>
    <row r="13" spans="1:18" s="391" customFormat="1" ht="25.2" customHeight="1">
      <c r="A13" s="656" t="s">
        <v>1615</v>
      </c>
      <c r="B13" s="657" t="s">
        <v>1572</v>
      </c>
      <c r="C13" s="658">
        <v>188711925</v>
      </c>
      <c r="D13" s="506" t="s">
        <v>1573</v>
      </c>
      <c r="E13" s="515">
        <v>22.465</v>
      </c>
      <c r="F13" s="515">
        <v>22.465</v>
      </c>
      <c r="G13" s="515">
        <v>22.416</v>
      </c>
      <c r="H13" s="515">
        <f t="shared" ref="H13:I13" si="1">H16</f>
        <v>0</v>
      </c>
      <c r="I13" s="559">
        <f t="shared" si="1"/>
        <v>0.99781882929000665</v>
      </c>
      <c r="J13" s="702" t="s">
        <v>1277</v>
      </c>
      <c r="K13" s="659" t="s">
        <v>1633</v>
      </c>
      <c r="L13" s="660" t="s">
        <v>1661</v>
      </c>
      <c r="M13" s="661" t="s">
        <v>1663</v>
      </c>
      <c r="N13" s="664" t="s">
        <v>961</v>
      </c>
      <c r="O13" s="664" t="s">
        <v>961</v>
      </c>
      <c r="P13" s="682" t="s">
        <v>1650</v>
      </c>
      <c r="Q13" s="711"/>
      <c r="R13" s="710"/>
    </row>
    <row r="14" spans="1:18" s="391" customFormat="1" ht="18.600000000000001" customHeight="1">
      <c r="A14" s="656"/>
      <c r="B14" s="657"/>
      <c r="C14" s="658"/>
      <c r="D14" s="517" t="s">
        <v>1267</v>
      </c>
      <c r="E14" s="518">
        <f>SUM(E13:E13)</f>
        <v>22.465</v>
      </c>
      <c r="F14" s="518">
        <f t="shared" ref="F14:I14" si="2">SUM(F13:F13)</f>
        <v>22.465</v>
      </c>
      <c r="G14" s="518">
        <f t="shared" si="2"/>
        <v>22.416</v>
      </c>
      <c r="H14" s="518">
        <f t="shared" si="2"/>
        <v>0</v>
      </c>
      <c r="I14" s="560">
        <f t="shared" si="2"/>
        <v>0.99781882929000665</v>
      </c>
      <c r="J14" s="702"/>
      <c r="K14" s="659"/>
      <c r="L14" s="660"/>
      <c r="M14" s="663"/>
      <c r="N14" s="666"/>
      <c r="O14" s="666"/>
      <c r="P14" s="682"/>
      <c r="Q14" s="713"/>
      <c r="R14" s="710"/>
    </row>
    <row r="15" spans="1:18" s="391" customFormat="1" ht="57" customHeight="1">
      <c r="B15" s="716"/>
      <c r="C15" s="716"/>
      <c r="D15" s="716"/>
      <c r="E15" s="416" t="str">
        <f>E10</f>
        <v>Visagino savivaldybės tarybos 2024-02-02 sprendimu Nr. T-29  patvirtintas planas</v>
      </c>
      <c r="F15" s="416" t="s">
        <v>1339</v>
      </c>
      <c r="G15" s="416" t="str">
        <f>G10</f>
        <v xml:space="preserve">2024 m. plano vykdymas </v>
      </c>
      <c r="H15" s="416" t="str">
        <f>H10</f>
        <v>2024  m.asignavimai ir kitos lėšos, tūkst. Eur</v>
      </c>
      <c r="I15" s="402" t="s">
        <v>1575</v>
      </c>
      <c r="J15" s="396"/>
      <c r="K15" s="410"/>
      <c r="L15" s="396"/>
      <c r="M15" s="396"/>
      <c r="N15" s="396"/>
      <c r="O15" s="396"/>
      <c r="P15" s="396"/>
      <c r="Q15" s="717"/>
      <c r="R15" s="555"/>
    </row>
    <row r="16" spans="1:18" s="391" customFormat="1" ht="19.2" customHeight="1">
      <c r="B16" s="697" t="s">
        <v>936</v>
      </c>
      <c r="C16" s="697"/>
      <c r="D16" s="697"/>
      <c r="E16" s="406">
        <f>SUM(E17:E23)</f>
        <v>22.465</v>
      </c>
      <c r="F16" s="406">
        <f t="shared" ref="F16:H16" si="3">SUM(F17:F23)</f>
        <v>22.465</v>
      </c>
      <c r="G16" s="406">
        <f t="shared" si="3"/>
        <v>22.416</v>
      </c>
      <c r="H16" s="406">
        <f t="shared" si="3"/>
        <v>0</v>
      </c>
      <c r="I16" s="520">
        <f>G16/F16</f>
        <v>0.99781882929000665</v>
      </c>
      <c r="J16" s="398"/>
      <c r="K16" s="411"/>
      <c r="L16" s="399"/>
      <c r="M16" s="398"/>
      <c r="N16" s="398"/>
      <c r="O16" s="398"/>
      <c r="P16" s="399"/>
      <c r="Q16" s="717"/>
      <c r="R16" s="371"/>
    </row>
    <row r="17" spans="1:18" s="391" customFormat="1" ht="22.2" customHeight="1">
      <c r="B17" s="698" t="s">
        <v>1501</v>
      </c>
      <c r="C17" s="698"/>
      <c r="D17" s="698"/>
      <c r="E17" s="405">
        <f>E13</f>
        <v>22.465</v>
      </c>
      <c r="F17" s="405">
        <f t="shared" ref="F17:G17" si="4">F13</f>
        <v>22.465</v>
      </c>
      <c r="G17" s="405">
        <f t="shared" si="4"/>
        <v>22.416</v>
      </c>
      <c r="H17" s="405"/>
      <c r="I17" s="520">
        <f>G17/F17</f>
        <v>0.99781882929000665</v>
      </c>
      <c r="J17" s="400"/>
      <c r="K17" s="549"/>
      <c r="L17" s="399"/>
      <c r="M17" s="399"/>
      <c r="N17" s="399"/>
      <c r="O17" s="399"/>
      <c r="P17" s="399"/>
      <c r="R17" s="556"/>
    </row>
    <row r="18" spans="1:18" s="391" customFormat="1" ht="18" customHeight="1">
      <c r="B18" s="698" t="s">
        <v>938</v>
      </c>
      <c r="C18" s="698"/>
      <c r="D18" s="698"/>
      <c r="E18" s="405"/>
      <c r="F18" s="405"/>
      <c r="G18" s="405"/>
      <c r="H18" s="405"/>
      <c r="I18" s="520"/>
      <c r="J18" s="400"/>
      <c r="K18" s="549"/>
      <c r="L18" s="399"/>
      <c r="M18" s="399"/>
      <c r="N18" s="399"/>
      <c r="O18" s="399"/>
      <c r="P18" s="399"/>
      <c r="Q18" s="709"/>
      <c r="R18" s="371"/>
    </row>
    <row r="19" spans="1:18" s="391" customFormat="1" ht="17.55" customHeight="1">
      <c r="B19" s="698" t="s">
        <v>939</v>
      </c>
      <c r="C19" s="698"/>
      <c r="D19" s="698"/>
      <c r="E19" s="405"/>
      <c r="F19" s="405"/>
      <c r="G19" s="405"/>
      <c r="H19" s="405"/>
      <c r="I19" s="520"/>
      <c r="J19" s="400"/>
      <c r="K19" s="549"/>
      <c r="L19" s="399"/>
      <c r="M19" s="399"/>
      <c r="N19" s="399"/>
      <c r="O19" s="399"/>
      <c r="P19" s="399"/>
      <c r="Q19" s="709"/>
      <c r="R19" s="371"/>
    </row>
    <row r="20" spans="1:18" s="391" customFormat="1" ht="25.95" customHeight="1">
      <c r="B20" s="698" t="s">
        <v>1294</v>
      </c>
      <c r="C20" s="698"/>
      <c r="D20" s="698"/>
      <c r="E20" s="405"/>
      <c r="F20" s="405"/>
      <c r="G20" s="405"/>
      <c r="H20" s="405"/>
      <c r="I20" s="520"/>
      <c r="J20" s="400"/>
      <c r="K20" s="549"/>
      <c r="L20" s="399"/>
      <c r="M20" s="399"/>
      <c r="N20" s="399"/>
      <c r="O20" s="399"/>
      <c r="P20" s="399"/>
      <c r="Q20" s="523"/>
      <c r="R20" s="371"/>
    </row>
    <row r="21" spans="1:18" s="391" customFormat="1" ht="16.95" customHeight="1">
      <c r="B21" s="698" t="s">
        <v>940</v>
      </c>
      <c r="C21" s="698"/>
      <c r="D21" s="698"/>
      <c r="E21" s="405"/>
      <c r="F21" s="405"/>
      <c r="G21" s="405"/>
      <c r="H21" s="405"/>
      <c r="I21" s="520"/>
      <c r="J21" s="400"/>
      <c r="K21" s="549"/>
      <c r="L21" s="399"/>
      <c r="M21" s="399"/>
      <c r="N21" s="399"/>
      <c r="O21" s="399"/>
      <c r="P21" s="399"/>
      <c r="Q21" s="523"/>
      <c r="R21" s="371"/>
    </row>
    <row r="22" spans="1:18" s="391" customFormat="1" ht="20.100000000000001" hidden="1" customHeight="1">
      <c r="B22" s="698" t="s">
        <v>941</v>
      </c>
      <c r="C22" s="698"/>
      <c r="D22" s="698"/>
      <c r="E22" s="405"/>
      <c r="F22" s="405"/>
      <c r="G22" s="405"/>
      <c r="H22" s="521"/>
      <c r="I22" s="520"/>
      <c r="J22" s="400"/>
      <c r="K22" s="549"/>
      <c r="L22" s="399"/>
      <c r="M22" s="399"/>
      <c r="N22" s="399"/>
      <c r="O22" s="399"/>
      <c r="P22" s="399"/>
      <c r="Q22" s="523"/>
      <c r="R22" s="371"/>
    </row>
    <row r="23" spans="1:18" s="391" customFormat="1" ht="38.25" customHeight="1">
      <c r="B23" s="697" t="s">
        <v>942</v>
      </c>
      <c r="C23" s="697"/>
      <c r="D23" s="697"/>
      <c r="E23" s="405"/>
      <c r="F23" s="405"/>
      <c r="G23" s="405"/>
      <c r="H23" s="405"/>
      <c r="I23" s="520"/>
      <c r="J23" s="400"/>
      <c r="K23" s="549"/>
      <c r="L23" s="399"/>
      <c r="M23" s="399"/>
      <c r="N23" s="399"/>
      <c r="O23" s="399"/>
      <c r="P23" s="399"/>
      <c r="Q23" s="523"/>
      <c r="R23" s="371"/>
    </row>
    <row r="24" spans="1:18" s="391" customFormat="1" ht="34.950000000000003" customHeight="1">
      <c r="B24" s="692" t="s">
        <v>1268</v>
      </c>
      <c r="C24" s="692"/>
      <c r="D24" s="692"/>
      <c r="E24" s="522">
        <f>E16+E23</f>
        <v>22.465</v>
      </c>
      <c r="F24" s="522">
        <f t="shared" ref="F24:H24" si="5">F16+F23</f>
        <v>22.465</v>
      </c>
      <c r="G24" s="522">
        <f t="shared" si="5"/>
        <v>22.416</v>
      </c>
      <c r="H24" s="522">
        <f t="shared" si="5"/>
        <v>0</v>
      </c>
      <c r="I24" s="520">
        <f t="shared" ref="I24" si="6">G24/F24</f>
        <v>0.99781882929000665</v>
      </c>
      <c r="J24" s="398"/>
      <c r="K24" s="549"/>
      <c r="L24" s="399"/>
      <c r="M24" s="399"/>
      <c r="N24" s="399"/>
      <c r="O24" s="399"/>
      <c r="P24" s="399"/>
      <c r="Q24" s="523"/>
      <c r="R24" s="371"/>
    </row>
    <row r="25" spans="1:18" s="391" customFormat="1" ht="37.950000000000003" hidden="1" customHeight="1">
      <c r="B25" s="697" t="s">
        <v>1274</v>
      </c>
      <c r="C25" s="697"/>
      <c r="D25" s="697"/>
      <c r="E25" s="397">
        <v>0</v>
      </c>
      <c r="F25" s="397">
        <v>0</v>
      </c>
      <c r="G25" s="397">
        <v>0</v>
      </c>
      <c r="H25" s="397">
        <v>0</v>
      </c>
      <c r="I25" s="401"/>
      <c r="J25" s="398"/>
      <c r="K25" s="549"/>
      <c r="L25" s="399">
        <f>L24-F18</f>
        <v>0</v>
      </c>
      <c r="M25" s="399">
        <f>M24-G18</f>
        <v>0</v>
      </c>
      <c r="N25" s="399"/>
      <c r="O25" s="399"/>
      <c r="P25" s="399"/>
      <c r="Q25" s="709"/>
      <c r="R25" s="371"/>
    </row>
    <row r="26" spans="1:18" s="391" customFormat="1" ht="28.5" hidden="1" customHeight="1">
      <c r="B26" s="693" t="s">
        <v>943</v>
      </c>
      <c r="C26" s="693"/>
      <c r="D26" s="693"/>
      <c r="E26" s="397">
        <v>0</v>
      </c>
      <c r="F26" s="397">
        <v>0</v>
      </c>
      <c r="G26" s="397">
        <v>0</v>
      </c>
      <c r="H26" s="401">
        <f>(H24-E24)/E24</f>
        <v>-1</v>
      </c>
      <c r="I26" s="401"/>
      <c r="J26" s="398"/>
      <c r="K26" s="549"/>
      <c r="L26" s="399"/>
      <c r="M26" s="399"/>
      <c r="N26" s="399"/>
      <c r="O26" s="399"/>
      <c r="P26" s="399"/>
      <c r="Q26" s="709"/>
      <c r="R26" s="371"/>
    </row>
    <row r="27" spans="1:18">
      <c r="E27" s="379"/>
      <c r="F27" s="379"/>
      <c r="G27" s="379"/>
      <c r="Q27" s="709"/>
    </row>
    <row r="28" spans="1:18" hidden="1">
      <c r="E28" s="379"/>
      <c r="F28" s="379"/>
      <c r="G28" s="379"/>
      <c r="Q28" s="523"/>
    </row>
    <row r="29" spans="1:18" ht="27" hidden="1" customHeight="1">
      <c r="E29" s="379"/>
      <c r="F29" s="445">
        <v>4375.8289999999997</v>
      </c>
      <c r="G29" s="445">
        <v>3899.6970000000001</v>
      </c>
      <c r="H29" s="379">
        <v>5122.3</v>
      </c>
      <c r="Q29" s="523"/>
    </row>
    <row r="30" spans="1:18" ht="24" hidden="1" customHeight="1">
      <c r="A30" s="380"/>
      <c r="E30" s="379"/>
      <c r="F30" s="387">
        <f>F29-F17-F18-F19</f>
        <v>4353.3639999999996</v>
      </c>
      <c r="G30" s="387">
        <f>G29-G17-G18-G19</f>
        <v>3877.2809999999999</v>
      </c>
      <c r="H30" s="408">
        <f>H29-H17-H19-H22</f>
        <v>5122.3</v>
      </c>
      <c r="Q30" s="523"/>
    </row>
    <row r="31" spans="1:18" hidden="1">
      <c r="E31" s="379"/>
      <c r="F31" s="379"/>
      <c r="G31" s="387"/>
      <c r="J31" s="446"/>
      <c r="Q31" s="523"/>
    </row>
    <row r="32" spans="1:18" hidden="1">
      <c r="A32" s="380"/>
      <c r="B32" s="380"/>
      <c r="E32" s="379"/>
      <c r="F32" s="379"/>
      <c r="G32" s="379"/>
      <c r="Q32" s="523"/>
    </row>
    <row r="33" spans="2:17" hidden="1">
      <c r="E33" s="379"/>
      <c r="F33" s="379"/>
      <c r="G33" s="379"/>
      <c r="Q33" s="523"/>
    </row>
    <row r="34" spans="2:17" hidden="1">
      <c r="B34" s="381"/>
      <c r="E34" s="379"/>
      <c r="F34" s="379"/>
      <c r="G34" s="379"/>
      <c r="H34" s="387">
        <v>5121.78</v>
      </c>
      <c r="Q34" s="523"/>
    </row>
    <row r="35" spans="2:17" hidden="1">
      <c r="B35" s="381"/>
      <c r="E35" s="379"/>
      <c r="F35" s="379"/>
      <c r="G35" s="379"/>
      <c r="Q35" s="523"/>
    </row>
    <row r="36" spans="2:17" hidden="1">
      <c r="E36" s="379"/>
      <c r="F36" s="379"/>
      <c r="G36" s="379"/>
      <c r="H36" s="387">
        <f>H34-H17-H19-H22</f>
        <v>5121.78</v>
      </c>
      <c r="Q36" s="523"/>
    </row>
    <row r="37" spans="2:17" hidden="1">
      <c r="E37" s="379"/>
      <c r="F37" s="379"/>
      <c r="G37" s="379"/>
      <c r="Q37" s="523"/>
    </row>
    <row r="38" spans="2:17" hidden="1">
      <c r="E38" s="379"/>
      <c r="F38" s="379"/>
      <c r="G38" s="379"/>
      <c r="Q38" s="523"/>
    </row>
    <row r="39" spans="2:17" hidden="1">
      <c r="E39" s="379"/>
      <c r="F39" s="379"/>
      <c r="G39" s="379"/>
      <c r="Q39" s="523"/>
    </row>
    <row r="40" spans="2:17" hidden="1">
      <c r="E40" s="379"/>
      <c r="F40" s="379"/>
      <c r="G40" s="379"/>
      <c r="Q40" s="709"/>
    </row>
    <row r="41" spans="2:17">
      <c r="E41" s="379"/>
      <c r="F41" s="379"/>
      <c r="G41" s="379"/>
      <c r="Q41" s="709"/>
    </row>
    <row r="42" spans="2:17">
      <c r="E42" s="379"/>
      <c r="F42" s="379"/>
      <c r="G42" s="379"/>
      <c r="Q42" s="709"/>
    </row>
    <row r="43" spans="2:17">
      <c r="E43" s="379"/>
      <c r="F43" s="379"/>
      <c r="G43" s="379"/>
      <c r="Q43" s="709"/>
    </row>
    <row r="44" spans="2:17">
      <c r="E44" s="379"/>
      <c r="F44" s="379"/>
      <c r="G44" s="379"/>
      <c r="Q44" s="709"/>
    </row>
    <row r="45" spans="2:17">
      <c r="E45" s="379"/>
      <c r="F45" s="379"/>
      <c r="G45" s="379"/>
      <c r="Q45" s="709"/>
    </row>
    <row r="46" spans="2:17">
      <c r="B46" s="381"/>
      <c r="E46" s="379"/>
      <c r="F46" s="379"/>
      <c r="G46" s="379"/>
      <c r="Q46" s="523"/>
    </row>
    <row r="47" spans="2:17">
      <c r="E47" s="379"/>
      <c r="F47" s="379"/>
      <c r="G47" s="379"/>
      <c r="Q47" s="523"/>
    </row>
    <row r="48" spans="2:17">
      <c r="E48" s="379"/>
      <c r="F48" s="379"/>
      <c r="G48" s="379"/>
      <c r="Q48" s="379"/>
    </row>
    <row r="49" spans="5:17">
      <c r="E49" s="379"/>
      <c r="F49" s="379"/>
      <c r="G49" s="379"/>
      <c r="Q49" s="709"/>
    </row>
    <row r="50" spans="5:17">
      <c r="E50" s="379"/>
      <c r="F50" s="379"/>
      <c r="G50" s="379"/>
      <c r="Q50" s="709"/>
    </row>
    <row r="51" spans="5:17">
      <c r="E51" s="379"/>
      <c r="F51" s="379"/>
      <c r="G51" s="379"/>
      <c r="Q51" s="709"/>
    </row>
    <row r="52" spans="5:17">
      <c r="E52" s="379"/>
      <c r="F52" s="379"/>
      <c r="G52" s="379"/>
      <c r="Q52" s="709"/>
    </row>
    <row r="53" spans="5:17">
      <c r="E53" s="379"/>
      <c r="F53" s="379"/>
      <c r="G53" s="379"/>
      <c r="Q53" s="709"/>
    </row>
    <row r="54" spans="5:17">
      <c r="E54" s="379"/>
      <c r="F54" s="379"/>
      <c r="G54" s="379"/>
      <c r="Q54" s="709"/>
    </row>
    <row r="55" spans="5:17">
      <c r="E55" s="379"/>
      <c r="F55" s="379"/>
      <c r="G55" s="379"/>
      <c r="Q55" s="523"/>
    </row>
    <row r="56" spans="5:17">
      <c r="E56" s="379"/>
      <c r="F56" s="379"/>
      <c r="G56" s="379"/>
      <c r="Q56" s="523"/>
    </row>
    <row r="57" spans="5:17">
      <c r="E57" s="379"/>
      <c r="F57" s="379"/>
      <c r="G57" s="379"/>
      <c r="Q57" s="709"/>
    </row>
    <row r="58" spans="5:17">
      <c r="E58" s="379"/>
      <c r="F58" s="379"/>
      <c r="G58" s="379"/>
      <c r="Q58" s="709"/>
    </row>
    <row r="59" spans="5:17">
      <c r="E59" s="379"/>
      <c r="F59" s="379"/>
      <c r="G59" s="379"/>
      <c r="Q59" s="379"/>
    </row>
    <row r="60" spans="5:17">
      <c r="E60" s="379"/>
      <c r="F60" s="379"/>
      <c r="G60" s="379"/>
      <c r="Q60" s="709"/>
    </row>
    <row r="61" spans="5:17">
      <c r="E61" s="379"/>
      <c r="F61" s="379"/>
      <c r="G61" s="379"/>
      <c r="Q61" s="709"/>
    </row>
    <row r="62" spans="5:17">
      <c r="E62" s="379"/>
      <c r="F62" s="379"/>
      <c r="G62" s="379"/>
      <c r="Q62" s="523"/>
    </row>
    <row r="63" spans="5:17">
      <c r="E63" s="379"/>
      <c r="F63" s="379"/>
      <c r="G63" s="379"/>
      <c r="Q63" s="523"/>
    </row>
    <row r="64" spans="5:17">
      <c r="E64" s="379"/>
      <c r="F64" s="379"/>
      <c r="G64" s="379"/>
      <c r="Q64" s="523"/>
    </row>
    <row r="65" spans="5:17">
      <c r="E65" s="379"/>
      <c r="F65" s="379"/>
      <c r="G65" s="379"/>
      <c r="Q65" s="709"/>
    </row>
    <row r="66" spans="5:17">
      <c r="E66" s="379"/>
      <c r="F66" s="379"/>
      <c r="G66" s="379"/>
      <c r="Q66" s="709"/>
    </row>
    <row r="67" spans="5:17">
      <c r="E67" s="379"/>
      <c r="F67" s="379"/>
      <c r="G67" s="379"/>
      <c r="Q67" s="523"/>
    </row>
    <row r="68" spans="5:17">
      <c r="E68" s="379"/>
      <c r="F68" s="379"/>
      <c r="G68" s="379"/>
      <c r="Q68" s="709"/>
    </row>
    <row r="69" spans="5:17">
      <c r="E69" s="379"/>
      <c r="F69" s="379"/>
      <c r="G69" s="379"/>
      <c r="Q69" s="709"/>
    </row>
    <row r="70" spans="5:17">
      <c r="E70" s="379"/>
      <c r="F70" s="379"/>
      <c r="G70" s="379"/>
      <c r="Q70" s="709"/>
    </row>
    <row r="71" spans="5:17">
      <c r="E71" s="379"/>
      <c r="F71" s="379"/>
      <c r="G71" s="379"/>
      <c r="Q71" s="709"/>
    </row>
    <row r="72" spans="5:17">
      <c r="E72" s="379"/>
      <c r="F72" s="379"/>
      <c r="G72" s="379"/>
      <c r="Q72" s="379"/>
    </row>
    <row r="73" spans="5:17">
      <c r="E73" s="379"/>
      <c r="F73" s="379"/>
      <c r="G73" s="379"/>
      <c r="Q73" s="709"/>
    </row>
    <row r="74" spans="5:17">
      <c r="E74" s="379"/>
      <c r="F74" s="379"/>
      <c r="G74" s="379"/>
      <c r="Q74" s="709"/>
    </row>
    <row r="75" spans="5:17">
      <c r="E75" s="379"/>
      <c r="F75" s="379"/>
      <c r="G75" s="379"/>
      <c r="Q75" s="709"/>
    </row>
    <row r="76" spans="5:17">
      <c r="E76" s="379"/>
      <c r="F76" s="379"/>
      <c r="G76" s="379"/>
      <c r="Q76" s="709"/>
    </row>
    <row r="77" spans="5:17">
      <c r="E77" s="379"/>
      <c r="F77" s="379"/>
      <c r="G77" s="379"/>
      <c r="Q77" s="709"/>
    </row>
    <row r="78" spans="5:17">
      <c r="E78" s="379"/>
      <c r="F78" s="379"/>
      <c r="G78" s="379"/>
      <c r="Q78" s="709"/>
    </row>
    <row r="79" spans="5:17">
      <c r="E79" s="379"/>
      <c r="F79" s="379"/>
      <c r="G79" s="379"/>
      <c r="Q79" s="709"/>
    </row>
    <row r="80" spans="5:17">
      <c r="E80" s="379"/>
      <c r="F80" s="379"/>
      <c r="G80" s="379"/>
      <c r="Q80" s="709"/>
    </row>
    <row r="81" spans="5:17">
      <c r="E81" s="379"/>
      <c r="F81" s="379"/>
      <c r="G81" s="379"/>
      <c r="Q81" s="523"/>
    </row>
    <row r="82" spans="5:17">
      <c r="E82" s="379"/>
      <c r="F82" s="379"/>
      <c r="G82" s="379"/>
      <c r="Q82" s="523"/>
    </row>
    <row r="83" spans="5:17">
      <c r="E83" s="379"/>
      <c r="F83" s="379"/>
      <c r="G83" s="379"/>
      <c r="Q83" s="523"/>
    </row>
    <row r="84" spans="5:17">
      <c r="E84" s="379"/>
      <c r="F84" s="379"/>
      <c r="G84" s="379"/>
      <c r="Q84" s="379"/>
    </row>
    <row r="85" spans="5:17">
      <c r="E85" s="379"/>
      <c r="F85" s="379"/>
      <c r="G85" s="379"/>
      <c r="Q85" s="523"/>
    </row>
    <row r="86" spans="5:17">
      <c r="E86" s="379"/>
      <c r="F86" s="379"/>
      <c r="G86" s="379"/>
      <c r="Q86" s="523"/>
    </row>
    <row r="87" spans="5:17">
      <c r="E87" s="379"/>
      <c r="F87" s="379"/>
      <c r="G87" s="379"/>
      <c r="Q87" s="523"/>
    </row>
    <row r="88" spans="5:17">
      <c r="E88" s="379"/>
      <c r="F88" s="379"/>
      <c r="G88" s="379"/>
      <c r="Q88" s="523"/>
    </row>
    <row r="89" spans="5:17">
      <c r="E89" s="379"/>
      <c r="F89" s="379"/>
      <c r="G89" s="379"/>
      <c r="Q89" s="523"/>
    </row>
    <row r="90" spans="5:17">
      <c r="E90" s="379"/>
      <c r="F90" s="379"/>
      <c r="G90" s="379"/>
      <c r="Q90" s="523"/>
    </row>
    <row r="91" spans="5:17">
      <c r="E91" s="379"/>
      <c r="F91" s="379"/>
      <c r="G91" s="379"/>
      <c r="Q91" s="523"/>
    </row>
    <row r="92" spans="5:17">
      <c r="E92" s="379"/>
      <c r="F92" s="379"/>
      <c r="G92" s="379"/>
      <c r="Q92" s="523"/>
    </row>
    <row r="93" spans="5:17">
      <c r="E93" s="379"/>
      <c r="F93" s="379"/>
      <c r="G93" s="379"/>
      <c r="Q93" s="523"/>
    </row>
    <row r="94" spans="5:17">
      <c r="E94" s="379"/>
      <c r="F94" s="379"/>
      <c r="G94" s="379"/>
      <c r="Q94" s="371"/>
    </row>
    <row r="95" spans="5:17">
      <c r="E95" s="379"/>
      <c r="F95" s="379"/>
      <c r="G95" s="379"/>
      <c r="Q95" s="371"/>
    </row>
    <row r="96" spans="5:17">
      <c r="E96" s="379"/>
      <c r="F96" s="379"/>
      <c r="G96" s="379"/>
      <c r="Q96" s="371"/>
    </row>
    <row r="97" spans="5:17">
      <c r="E97" s="379"/>
      <c r="F97" s="379"/>
      <c r="G97" s="379"/>
      <c r="Q97" s="371"/>
    </row>
    <row r="98" spans="5:17">
      <c r="E98" s="379"/>
      <c r="F98" s="379"/>
      <c r="G98" s="379"/>
      <c r="Q98" s="371"/>
    </row>
    <row r="99" spans="5:17">
      <c r="E99" s="379"/>
      <c r="F99" s="379"/>
      <c r="G99" s="379"/>
      <c r="Q99" s="371"/>
    </row>
    <row r="100" spans="5:17">
      <c r="E100" s="379"/>
      <c r="F100" s="379"/>
      <c r="G100" s="379"/>
      <c r="Q100" s="371"/>
    </row>
    <row r="101" spans="5:17">
      <c r="E101" s="379"/>
      <c r="F101" s="379"/>
      <c r="G101" s="379"/>
      <c r="Q101" s="371"/>
    </row>
    <row r="102" spans="5:17">
      <c r="E102" s="379"/>
      <c r="F102" s="379"/>
      <c r="G102" s="379"/>
      <c r="Q102" s="371"/>
    </row>
    <row r="103" spans="5:17">
      <c r="E103" s="379"/>
      <c r="F103" s="379"/>
      <c r="G103" s="379"/>
      <c r="Q103" s="371"/>
    </row>
    <row r="104" spans="5:17">
      <c r="E104" s="379"/>
      <c r="F104" s="379"/>
      <c r="G104" s="379"/>
      <c r="Q104" s="371"/>
    </row>
    <row r="105" spans="5:17">
      <c r="E105" s="379"/>
      <c r="F105" s="379"/>
      <c r="G105" s="379"/>
      <c r="Q105" s="371"/>
    </row>
    <row r="106" spans="5:17">
      <c r="E106" s="379"/>
      <c r="F106" s="379"/>
      <c r="G106" s="379"/>
      <c r="Q106" s="371"/>
    </row>
    <row r="107" spans="5:17">
      <c r="E107" s="379"/>
      <c r="F107" s="379"/>
      <c r="G107" s="379"/>
      <c r="Q107" s="371"/>
    </row>
    <row r="108" spans="5:17">
      <c r="E108" s="379"/>
      <c r="F108" s="379"/>
      <c r="G108" s="379"/>
      <c r="Q108" s="371"/>
    </row>
    <row r="109" spans="5:17">
      <c r="E109" s="379"/>
      <c r="F109" s="379"/>
      <c r="G109" s="379"/>
      <c r="Q109" s="371"/>
    </row>
    <row r="110" spans="5:17">
      <c r="E110" s="379"/>
      <c r="F110" s="379"/>
      <c r="G110" s="379"/>
      <c r="Q110" s="371"/>
    </row>
    <row r="111" spans="5:17">
      <c r="E111" s="379"/>
      <c r="F111" s="379"/>
      <c r="G111" s="379"/>
      <c r="Q111" s="371"/>
    </row>
    <row r="112" spans="5:17">
      <c r="E112" s="379"/>
      <c r="F112" s="379"/>
      <c r="G112" s="379"/>
      <c r="Q112" s="371"/>
    </row>
    <row r="113" spans="5:17">
      <c r="E113" s="379"/>
      <c r="F113" s="379"/>
      <c r="G113" s="379"/>
      <c r="Q113" s="371"/>
    </row>
    <row r="114" spans="5:17">
      <c r="E114" s="379"/>
      <c r="F114" s="379"/>
      <c r="G114" s="379"/>
      <c r="Q114" s="371"/>
    </row>
    <row r="115" spans="5:17">
      <c r="E115" s="379"/>
      <c r="F115" s="379"/>
      <c r="G115" s="379"/>
      <c r="Q115" s="371"/>
    </row>
    <row r="116" spans="5:17">
      <c r="E116" s="379"/>
      <c r="F116" s="379"/>
      <c r="G116" s="379"/>
      <c r="Q116" s="371"/>
    </row>
    <row r="117" spans="5:17">
      <c r="E117" s="379"/>
      <c r="F117" s="379"/>
      <c r="G117" s="379"/>
      <c r="Q117" s="371"/>
    </row>
    <row r="118" spans="5:17">
      <c r="E118" s="379"/>
      <c r="F118" s="379"/>
      <c r="G118" s="379"/>
      <c r="Q118" s="371"/>
    </row>
    <row r="119" spans="5:17">
      <c r="E119" s="379"/>
      <c r="F119" s="379"/>
      <c r="G119" s="379"/>
      <c r="Q119" s="371"/>
    </row>
    <row r="120" spans="5:17">
      <c r="E120" s="379"/>
      <c r="F120" s="379"/>
      <c r="G120" s="379"/>
      <c r="Q120" s="371"/>
    </row>
    <row r="121" spans="5:17">
      <c r="E121" s="379"/>
      <c r="F121" s="379"/>
      <c r="G121" s="379"/>
      <c r="Q121" s="371"/>
    </row>
    <row r="122" spans="5:17">
      <c r="E122" s="379"/>
      <c r="F122" s="379"/>
      <c r="G122" s="379"/>
      <c r="Q122" s="371"/>
    </row>
    <row r="123" spans="5:17">
      <c r="E123" s="379"/>
      <c r="F123" s="379"/>
      <c r="G123" s="379"/>
      <c r="Q123" s="371"/>
    </row>
    <row r="124" spans="5:17">
      <c r="E124" s="379"/>
      <c r="F124" s="379"/>
      <c r="G124" s="379"/>
      <c r="Q124" s="371"/>
    </row>
    <row r="125" spans="5:17">
      <c r="E125" s="379"/>
      <c r="F125" s="379"/>
      <c r="G125" s="379"/>
      <c r="Q125" s="371"/>
    </row>
    <row r="126" spans="5:17">
      <c r="E126" s="379"/>
      <c r="F126" s="379"/>
      <c r="G126" s="379"/>
      <c r="Q126" s="371"/>
    </row>
    <row r="127" spans="5:17">
      <c r="E127" s="379"/>
      <c r="F127" s="379"/>
      <c r="G127" s="379"/>
      <c r="Q127" s="371"/>
    </row>
    <row r="128" spans="5:17">
      <c r="E128" s="379"/>
      <c r="F128" s="379"/>
      <c r="G128" s="379"/>
      <c r="Q128" s="371"/>
    </row>
    <row r="129" spans="5:17">
      <c r="E129" s="379"/>
      <c r="F129" s="379"/>
      <c r="G129" s="379"/>
      <c r="Q129" s="371"/>
    </row>
    <row r="130" spans="5:17">
      <c r="E130" s="379"/>
      <c r="F130" s="379"/>
      <c r="G130" s="379"/>
      <c r="Q130" s="371"/>
    </row>
    <row r="131" spans="5:17">
      <c r="E131" s="379"/>
      <c r="F131" s="379"/>
      <c r="G131" s="379"/>
      <c r="Q131" s="371"/>
    </row>
    <row r="132" spans="5:17">
      <c r="E132" s="379"/>
      <c r="F132" s="379"/>
      <c r="G132" s="379"/>
      <c r="Q132" s="371"/>
    </row>
    <row r="133" spans="5:17">
      <c r="E133" s="379"/>
      <c r="F133" s="379"/>
      <c r="G133" s="379"/>
      <c r="Q133" s="371"/>
    </row>
    <row r="134" spans="5:17">
      <c r="E134" s="379"/>
      <c r="F134" s="379"/>
      <c r="G134" s="379"/>
      <c r="Q134" s="371"/>
    </row>
    <row r="135" spans="5:17">
      <c r="E135" s="379"/>
      <c r="F135" s="379"/>
      <c r="G135" s="379"/>
      <c r="Q135" s="371"/>
    </row>
    <row r="136" spans="5:17">
      <c r="E136" s="379"/>
      <c r="F136" s="379"/>
      <c r="G136" s="379"/>
      <c r="Q136" s="371"/>
    </row>
    <row r="137" spans="5:17">
      <c r="E137" s="379"/>
      <c r="F137" s="379"/>
      <c r="G137" s="379"/>
      <c r="Q137" s="371"/>
    </row>
    <row r="138" spans="5:17">
      <c r="E138" s="379"/>
      <c r="F138" s="379"/>
      <c r="G138" s="379"/>
      <c r="Q138" s="371"/>
    </row>
    <row r="139" spans="5:17">
      <c r="E139" s="379"/>
      <c r="F139" s="379"/>
      <c r="G139" s="379"/>
      <c r="Q139" s="371"/>
    </row>
    <row r="140" spans="5:17">
      <c r="E140" s="379"/>
      <c r="F140" s="379"/>
      <c r="G140" s="379"/>
      <c r="Q140" s="371"/>
    </row>
    <row r="141" spans="5:17">
      <c r="E141" s="379"/>
      <c r="F141" s="379"/>
      <c r="G141" s="379"/>
      <c r="Q141" s="371"/>
    </row>
    <row r="142" spans="5:17">
      <c r="E142" s="379"/>
      <c r="F142" s="379"/>
      <c r="G142" s="379"/>
      <c r="Q142" s="371"/>
    </row>
    <row r="143" spans="5:17">
      <c r="E143" s="379"/>
      <c r="F143" s="379"/>
      <c r="G143" s="379"/>
      <c r="Q143" s="371"/>
    </row>
    <row r="144" spans="5:17">
      <c r="E144" s="379"/>
      <c r="F144" s="379"/>
      <c r="G144" s="379"/>
      <c r="Q144" s="371"/>
    </row>
    <row r="145" spans="5:17">
      <c r="E145" s="379"/>
      <c r="F145" s="379"/>
      <c r="G145" s="379"/>
      <c r="Q145" s="371"/>
    </row>
    <row r="146" spans="5:17">
      <c r="E146" s="379"/>
      <c r="F146" s="379"/>
      <c r="G146" s="379"/>
      <c r="Q146" s="371"/>
    </row>
    <row r="147" spans="5:17">
      <c r="E147" s="379"/>
      <c r="F147" s="379"/>
      <c r="G147" s="379"/>
      <c r="Q147" s="371"/>
    </row>
    <row r="148" spans="5:17">
      <c r="E148" s="379"/>
      <c r="F148" s="379"/>
      <c r="G148" s="379"/>
      <c r="Q148" s="371"/>
    </row>
    <row r="149" spans="5:17">
      <c r="E149" s="379"/>
      <c r="F149" s="379"/>
      <c r="G149" s="379"/>
      <c r="Q149" s="371"/>
    </row>
    <row r="150" spans="5:17">
      <c r="E150" s="379"/>
      <c r="F150" s="379"/>
      <c r="G150" s="379"/>
      <c r="Q150" s="371"/>
    </row>
    <row r="151" spans="5:17">
      <c r="E151" s="379"/>
      <c r="F151" s="379"/>
      <c r="G151" s="379"/>
      <c r="Q151" s="371"/>
    </row>
    <row r="152" spans="5:17">
      <c r="E152" s="379"/>
      <c r="F152" s="379"/>
      <c r="G152" s="379"/>
      <c r="Q152" s="371"/>
    </row>
    <row r="153" spans="5:17">
      <c r="E153" s="379"/>
      <c r="F153" s="379"/>
      <c r="G153" s="379"/>
      <c r="Q153" s="371"/>
    </row>
    <row r="154" spans="5:17">
      <c r="E154" s="379"/>
      <c r="F154" s="379"/>
      <c r="G154" s="379"/>
      <c r="Q154" s="371"/>
    </row>
    <row r="155" spans="5:17">
      <c r="E155" s="379"/>
      <c r="F155" s="379"/>
      <c r="G155" s="379"/>
      <c r="Q155" s="371"/>
    </row>
    <row r="156" spans="5:17">
      <c r="E156" s="379"/>
      <c r="F156" s="379"/>
      <c r="G156" s="379"/>
      <c r="Q156" s="371"/>
    </row>
    <row r="157" spans="5:17">
      <c r="E157" s="379"/>
      <c r="F157" s="379"/>
      <c r="G157" s="379"/>
      <c r="Q157" s="371"/>
    </row>
    <row r="158" spans="5:17">
      <c r="E158" s="379"/>
      <c r="F158" s="379"/>
      <c r="G158" s="379"/>
      <c r="Q158" s="371"/>
    </row>
    <row r="159" spans="5:17">
      <c r="E159" s="379"/>
      <c r="F159" s="379"/>
      <c r="G159" s="379"/>
      <c r="Q159" s="371"/>
    </row>
    <row r="160" spans="5:17">
      <c r="E160" s="379"/>
      <c r="F160" s="379"/>
      <c r="G160" s="379"/>
      <c r="Q160" s="371"/>
    </row>
    <row r="161" spans="5:17">
      <c r="E161" s="379"/>
      <c r="F161" s="379"/>
      <c r="G161" s="379"/>
      <c r="Q161" s="371"/>
    </row>
    <row r="162" spans="5:17">
      <c r="E162" s="379"/>
      <c r="F162" s="379"/>
      <c r="G162" s="379"/>
      <c r="Q162" s="371"/>
    </row>
    <row r="163" spans="5:17">
      <c r="E163" s="379"/>
      <c r="F163" s="379"/>
      <c r="G163" s="379"/>
      <c r="Q163" s="371"/>
    </row>
    <row r="164" spans="5:17">
      <c r="E164" s="379"/>
      <c r="F164" s="379"/>
      <c r="G164" s="379"/>
      <c r="Q164" s="371"/>
    </row>
    <row r="165" spans="5:17">
      <c r="E165" s="379"/>
      <c r="F165" s="379"/>
      <c r="G165" s="379"/>
      <c r="Q165" s="371"/>
    </row>
    <row r="166" spans="5:17">
      <c r="E166" s="379"/>
      <c r="F166" s="379"/>
      <c r="G166" s="379"/>
      <c r="Q166" s="371"/>
    </row>
    <row r="167" spans="5:17">
      <c r="E167" s="379"/>
      <c r="F167" s="379"/>
      <c r="G167" s="379"/>
      <c r="Q167" s="371"/>
    </row>
    <row r="168" spans="5:17">
      <c r="E168" s="379"/>
      <c r="F168" s="379"/>
      <c r="G168" s="379"/>
      <c r="Q168" s="371"/>
    </row>
    <row r="169" spans="5:17">
      <c r="E169" s="379"/>
      <c r="F169" s="379"/>
      <c r="G169" s="379"/>
      <c r="Q169" s="371"/>
    </row>
    <row r="170" spans="5:17">
      <c r="E170" s="379"/>
      <c r="F170" s="379"/>
      <c r="G170" s="379"/>
      <c r="Q170" s="371"/>
    </row>
    <row r="171" spans="5:17">
      <c r="E171" s="379"/>
      <c r="F171" s="379"/>
      <c r="G171" s="379"/>
      <c r="Q171" s="371"/>
    </row>
    <row r="172" spans="5:17">
      <c r="E172" s="379"/>
      <c r="F172" s="379"/>
      <c r="G172" s="379"/>
      <c r="Q172" s="371"/>
    </row>
    <row r="173" spans="5:17">
      <c r="E173" s="379"/>
      <c r="F173" s="379"/>
      <c r="G173" s="379"/>
      <c r="Q173" s="371"/>
    </row>
    <row r="174" spans="5:17">
      <c r="E174" s="379"/>
      <c r="F174" s="379"/>
      <c r="G174" s="379"/>
      <c r="Q174" s="371"/>
    </row>
    <row r="175" spans="5:17">
      <c r="E175" s="379"/>
      <c r="F175" s="379"/>
      <c r="G175" s="379"/>
      <c r="Q175" s="371"/>
    </row>
    <row r="176" spans="5:17">
      <c r="E176" s="379"/>
      <c r="F176" s="379"/>
      <c r="G176" s="379"/>
      <c r="Q176" s="371"/>
    </row>
    <row r="177" spans="5:17">
      <c r="E177" s="379"/>
      <c r="F177" s="379"/>
      <c r="G177" s="379"/>
      <c r="Q177" s="371"/>
    </row>
    <row r="178" spans="5:17">
      <c r="E178" s="379"/>
      <c r="F178" s="379"/>
      <c r="G178" s="379"/>
      <c r="Q178" s="371"/>
    </row>
    <row r="179" spans="5:17">
      <c r="E179" s="379"/>
      <c r="F179" s="379"/>
      <c r="G179" s="379"/>
      <c r="Q179" s="371"/>
    </row>
    <row r="180" spans="5:17">
      <c r="E180" s="379"/>
      <c r="F180" s="379"/>
      <c r="G180" s="379"/>
      <c r="Q180" s="371"/>
    </row>
    <row r="181" spans="5:17">
      <c r="E181" s="379"/>
      <c r="F181" s="379"/>
      <c r="G181" s="379"/>
      <c r="Q181" s="371"/>
    </row>
    <row r="182" spans="5:17">
      <c r="E182" s="379"/>
      <c r="F182" s="379"/>
      <c r="G182" s="379"/>
      <c r="Q182" s="371"/>
    </row>
    <row r="183" spans="5:17">
      <c r="E183" s="379"/>
      <c r="F183" s="379"/>
      <c r="G183" s="379"/>
      <c r="Q183" s="371"/>
    </row>
    <row r="184" spans="5:17">
      <c r="E184" s="379"/>
      <c r="F184" s="379"/>
      <c r="G184" s="379"/>
      <c r="Q184" s="371"/>
    </row>
    <row r="185" spans="5:17">
      <c r="E185" s="379"/>
      <c r="F185" s="379"/>
      <c r="G185" s="379"/>
      <c r="Q185" s="371"/>
    </row>
    <row r="186" spans="5:17">
      <c r="E186" s="379"/>
      <c r="F186" s="379"/>
      <c r="G186" s="379"/>
      <c r="Q186" s="371"/>
    </row>
    <row r="187" spans="5:17">
      <c r="E187" s="379"/>
      <c r="F187" s="379"/>
      <c r="G187" s="379"/>
      <c r="Q187" s="371"/>
    </row>
    <row r="188" spans="5:17">
      <c r="E188" s="379"/>
      <c r="F188" s="379"/>
      <c r="G188" s="379"/>
      <c r="Q188" s="371"/>
    </row>
    <row r="189" spans="5:17">
      <c r="E189" s="379"/>
      <c r="F189" s="379"/>
      <c r="G189" s="379"/>
      <c r="Q189" s="371"/>
    </row>
    <row r="190" spans="5:17">
      <c r="E190" s="379"/>
      <c r="F190" s="379"/>
      <c r="G190" s="379"/>
      <c r="Q190" s="371"/>
    </row>
    <row r="191" spans="5:17">
      <c r="E191" s="379"/>
      <c r="F191" s="379"/>
      <c r="G191" s="379"/>
      <c r="Q191" s="371"/>
    </row>
    <row r="192" spans="5:17">
      <c r="E192" s="379"/>
      <c r="F192" s="379"/>
      <c r="G192" s="379"/>
      <c r="Q192" s="371"/>
    </row>
    <row r="193" spans="5:17">
      <c r="E193" s="379"/>
      <c r="F193" s="379"/>
      <c r="G193" s="379"/>
      <c r="Q193" s="371"/>
    </row>
    <row r="194" spans="5:17">
      <c r="E194" s="379"/>
      <c r="F194" s="379"/>
      <c r="G194" s="379"/>
      <c r="Q194" s="371"/>
    </row>
    <row r="195" spans="5:17">
      <c r="E195" s="379"/>
      <c r="F195" s="379"/>
      <c r="G195" s="379"/>
      <c r="Q195" s="371"/>
    </row>
    <row r="196" spans="5:17">
      <c r="E196" s="379"/>
      <c r="F196" s="379"/>
      <c r="G196" s="379"/>
      <c r="Q196" s="371"/>
    </row>
    <row r="197" spans="5:17">
      <c r="E197" s="379"/>
      <c r="F197" s="379"/>
      <c r="G197" s="379"/>
      <c r="Q197" s="371"/>
    </row>
    <row r="198" spans="5:17">
      <c r="E198" s="379"/>
      <c r="F198" s="379"/>
      <c r="G198" s="379"/>
      <c r="Q198" s="371"/>
    </row>
    <row r="199" spans="5:17">
      <c r="E199" s="379"/>
      <c r="F199" s="379"/>
      <c r="G199" s="379"/>
      <c r="Q199" s="371"/>
    </row>
    <row r="200" spans="5:17">
      <c r="E200" s="379"/>
      <c r="F200" s="379"/>
      <c r="G200" s="379"/>
      <c r="Q200" s="371"/>
    </row>
    <row r="201" spans="5:17">
      <c r="E201" s="379"/>
      <c r="F201" s="379"/>
      <c r="G201" s="379"/>
      <c r="Q201" s="371"/>
    </row>
    <row r="202" spans="5:17">
      <c r="E202" s="379"/>
      <c r="F202" s="379"/>
      <c r="G202" s="379"/>
      <c r="Q202" s="371"/>
    </row>
    <row r="203" spans="5:17">
      <c r="E203" s="379"/>
      <c r="F203" s="379"/>
      <c r="G203" s="379"/>
      <c r="Q203" s="371"/>
    </row>
    <row r="204" spans="5:17">
      <c r="E204" s="379"/>
      <c r="F204" s="379"/>
      <c r="G204" s="379"/>
      <c r="Q204" s="371"/>
    </row>
    <row r="205" spans="5:17">
      <c r="E205" s="379"/>
      <c r="F205" s="379"/>
      <c r="G205" s="379"/>
      <c r="Q205" s="371"/>
    </row>
    <row r="206" spans="5:17">
      <c r="E206" s="379"/>
      <c r="F206" s="379"/>
      <c r="G206" s="379"/>
      <c r="Q206" s="371"/>
    </row>
    <row r="207" spans="5:17">
      <c r="E207" s="379"/>
      <c r="F207" s="379"/>
      <c r="G207" s="379"/>
      <c r="Q207" s="371"/>
    </row>
    <row r="208" spans="5:17">
      <c r="E208" s="379"/>
      <c r="F208" s="379"/>
      <c r="G208" s="379"/>
      <c r="Q208" s="371"/>
    </row>
    <row r="209" spans="5:17">
      <c r="E209" s="379"/>
      <c r="F209" s="379"/>
      <c r="G209" s="379"/>
      <c r="Q209" s="371"/>
    </row>
    <row r="210" spans="5:17">
      <c r="E210" s="379"/>
      <c r="F210" s="379"/>
      <c r="G210" s="379"/>
      <c r="Q210" s="371"/>
    </row>
    <row r="211" spans="5:17">
      <c r="E211" s="379"/>
      <c r="F211" s="379"/>
      <c r="G211" s="379"/>
      <c r="Q211" s="371"/>
    </row>
    <row r="212" spans="5:17">
      <c r="E212" s="379"/>
      <c r="F212" s="379"/>
      <c r="G212" s="379"/>
      <c r="Q212" s="371"/>
    </row>
    <row r="213" spans="5:17">
      <c r="E213" s="379"/>
      <c r="F213" s="379"/>
      <c r="G213" s="379"/>
      <c r="Q213" s="371"/>
    </row>
    <row r="214" spans="5:17">
      <c r="E214" s="379"/>
      <c r="F214" s="379"/>
      <c r="G214" s="379"/>
      <c r="Q214" s="371"/>
    </row>
    <row r="215" spans="5:17">
      <c r="E215" s="379"/>
      <c r="F215" s="379"/>
      <c r="G215" s="379"/>
      <c r="Q215" s="371"/>
    </row>
    <row r="216" spans="5:17">
      <c r="E216" s="379"/>
      <c r="F216" s="379"/>
      <c r="G216" s="379"/>
      <c r="Q216" s="371"/>
    </row>
    <row r="217" spans="5:17">
      <c r="E217" s="379"/>
      <c r="F217" s="379"/>
      <c r="G217" s="379"/>
      <c r="Q217" s="371"/>
    </row>
    <row r="218" spans="5:17">
      <c r="E218" s="379"/>
      <c r="F218" s="379"/>
      <c r="G218" s="379"/>
      <c r="Q218" s="371"/>
    </row>
    <row r="219" spans="5:17">
      <c r="E219" s="379"/>
      <c r="F219" s="379"/>
      <c r="G219" s="379"/>
      <c r="Q219" s="371"/>
    </row>
    <row r="220" spans="5:17">
      <c r="E220" s="379"/>
      <c r="F220" s="379"/>
      <c r="G220" s="379"/>
      <c r="Q220" s="371"/>
    </row>
    <row r="221" spans="5:17">
      <c r="E221" s="379"/>
      <c r="F221" s="379"/>
      <c r="G221" s="379"/>
      <c r="Q221" s="371"/>
    </row>
    <row r="222" spans="5:17">
      <c r="E222" s="379"/>
      <c r="F222" s="379"/>
      <c r="G222" s="379"/>
      <c r="Q222" s="371"/>
    </row>
    <row r="223" spans="5:17">
      <c r="E223" s="379"/>
      <c r="F223" s="379"/>
      <c r="G223" s="379"/>
      <c r="Q223" s="371"/>
    </row>
    <row r="224" spans="5:17">
      <c r="E224" s="379"/>
      <c r="F224" s="379"/>
      <c r="G224" s="379"/>
      <c r="Q224" s="371"/>
    </row>
    <row r="225" spans="5:17">
      <c r="E225" s="379"/>
      <c r="F225" s="379"/>
      <c r="G225" s="379"/>
      <c r="Q225" s="371"/>
    </row>
    <row r="226" spans="5:17">
      <c r="E226" s="379"/>
      <c r="F226" s="379"/>
      <c r="G226" s="379"/>
      <c r="Q226" s="371"/>
    </row>
    <row r="227" spans="5:17">
      <c r="E227" s="379"/>
      <c r="F227" s="379"/>
      <c r="G227" s="379"/>
      <c r="Q227" s="371"/>
    </row>
    <row r="228" spans="5:17">
      <c r="E228" s="379"/>
      <c r="F228" s="379"/>
      <c r="G228" s="379"/>
      <c r="Q228" s="371"/>
    </row>
    <row r="229" spans="5:17">
      <c r="E229" s="379"/>
      <c r="F229" s="379"/>
      <c r="G229" s="379"/>
      <c r="Q229" s="371"/>
    </row>
    <row r="230" spans="5:17">
      <c r="E230" s="379"/>
      <c r="F230" s="379"/>
      <c r="G230" s="379"/>
      <c r="Q230" s="371"/>
    </row>
    <row r="231" spans="5:17">
      <c r="E231" s="379"/>
      <c r="F231" s="379"/>
      <c r="G231" s="379"/>
      <c r="Q231" s="371"/>
    </row>
    <row r="232" spans="5:17">
      <c r="E232" s="379"/>
      <c r="F232" s="379"/>
      <c r="G232" s="379"/>
      <c r="Q232" s="371"/>
    </row>
    <row r="233" spans="5:17">
      <c r="E233" s="379"/>
      <c r="F233" s="379"/>
      <c r="G233" s="379"/>
      <c r="Q233" s="371"/>
    </row>
    <row r="234" spans="5:17">
      <c r="E234" s="379"/>
      <c r="F234" s="379"/>
      <c r="G234" s="379"/>
      <c r="Q234" s="371"/>
    </row>
    <row r="235" spans="5:17">
      <c r="E235" s="379"/>
      <c r="F235" s="379"/>
      <c r="G235" s="379"/>
      <c r="Q235" s="371"/>
    </row>
    <row r="236" spans="5:17">
      <c r="E236" s="379"/>
      <c r="F236" s="379"/>
      <c r="G236" s="379"/>
      <c r="Q236" s="371"/>
    </row>
    <row r="237" spans="5:17">
      <c r="E237" s="379"/>
      <c r="F237" s="379"/>
      <c r="G237" s="379"/>
      <c r="Q237" s="371"/>
    </row>
    <row r="238" spans="5:17">
      <c r="E238" s="379"/>
      <c r="F238" s="379"/>
      <c r="G238" s="379"/>
      <c r="Q238" s="371"/>
    </row>
    <row r="239" spans="5:17">
      <c r="E239" s="379"/>
      <c r="F239" s="379"/>
      <c r="G239" s="379"/>
      <c r="Q239" s="371"/>
    </row>
    <row r="240" spans="5:17">
      <c r="E240" s="379"/>
      <c r="F240" s="379"/>
      <c r="G240" s="379"/>
      <c r="Q240" s="371"/>
    </row>
    <row r="241" spans="5:17">
      <c r="E241" s="379"/>
      <c r="F241" s="379"/>
      <c r="G241" s="379"/>
      <c r="Q241" s="371"/>
    </row>
    <row r="242" spans="5:17">
      <c r="E242" s="379"/>
      <c r="F242" s="379"/>
      <c r="G242" s="379"/>
      <c r="Q242" s="371"/>
    </row>
    <row r="243" spans="5:17">
      <c r="E243" s="379"/>
      <c r="F243" s="379"/>
      <c r="G243" s="379"/>
      <c r="Q243" s="371"/>
    </row>
    <row r="244" spans="5:17">
      <c r="E244" s="379"/>
      <c r="F244" s="379"/>
      <c r="G244" s="379"/>
      <c r="Q244" s="371"/>
    </row>
    <row r="245" spans="5:17">
      <c r="E245" s="379"/>
      <c r="F245" s="379"/>
      <c r="G245" s="379"/>
      <c r="Q245" s="371"/>
    </row>
    <row r="246" spans="5:17">
      <c r="E246" s="379"/>
      <c r="F246" s="379"/>
      <c r="G246" s="379"/>
      <c r="Q246" s="371"/>
    </row>
    <row r="247" spans="5:17">
      <c r="E247" s="379"/>
      <c r="F247" s="379"/>
      <c r="G247" s="379"/>
      <c r="Q247" s="371"/>
    </row>
    <row r="248" spans="5:17">
      <c r="E248" s="379"/>
      <c r="F248" s="379"/>
      <c r="G248" s="379"/>
      <c r="Q248" s="371"/>
    </row>
    <row r="249" spans="5:17">
      <c r="E249" s="379"/>
      <c r="F249" s="379"/>
      <c r="G249" s="379"/>
      <c r="Q249" s="371"/>
    </row>
    <row r="250" spans="5:17">
      <c r="E250" s="379"/>
      <c r="F250" s="379"/>
      <c r="G250" s="379"/>
      <c r="Q250" s="371"/>
    </row>
    <row r="251" spans="5:17">
      <c r="E251" s="379"/>
      <c r="F251" s="379"/>
      <c r="G251" s="379"/>
      <c r="Q251" s="371"/>
    </row>
    <row r="252" spans="5:17">
      <c r="E252" s="379"/>
      <c r="F252" s="379"/>
      <c r="G252" s="379"/>
      <c r="Q252" s="371"/>
    </row>
    <row r="253" spans="5:17">
      <c r="E253" s="379"/>
      <c r="F253" s="379"/>
      <c r="G253" s="379"/>
      <c r="Q253" s="371"/>
    </row>
    <row r="254" spans="5:17">
      <c r="E254" s="379"/>
      <c r="F254" s="379"/>
      <c r="G254" s="379"/>
      <c r="Q254" s="371"/>
    </row>
    <row r="255" spans="5:17">
      <c r="E255" s="379"/>
      <c r="F255" s="379"/>
      <c r="G255" s="379"/>
      <c r="Q255" s="371"/>
    </row>
    <row r="256" spans="5:17">
      <c r="E256" s="379"/>
      <c r="F256" s="379"/>
      <c r="G256" s="379"/>
      <c r="Q256" s="371"/>
    </row>
    <row r="257" spans="5:17">
      <c r="E257" s="379"/>
      <c r="F257" s="379"/>
      <c r="G257" s="379"/>
      <c r="Q257" s="371"/>
    </row>
    <row r="258" spans="5:17">
      <c r="E258" s="379"/>
      <c r="F258" s="379"/>
      <c r="G258" s="379"/>
      <c r="Q258" s="371"/>
    </row>
    <row r="259" spans="5:17">
      <c r="E259" s="379"/>
      <c r="F259" s="379"/>
      <c r="G259" s="379"/>
      <c r="Q259" s="371"/>
    </row>
    <row r="260" spans="5:17">
      <c r="E260" s="379"/>
      <c r="F260" s="379"/>
      <c r="G260" s="379"/>
      <c r="Q260" s="371"/>
    </row>
    <row r="261" spans="5:17">
      <c r="E261" s="379"/>
      <c r="F261" s="379"/>
      <c r="G261" s="379"/>
      <c r="Q261" s="371"/>
    </row>
    <row r="262" spans="5:17">
      <c r="E262" s="379"/>
      <c r="F262" s="379"/>
      <c r="G262" s="379"/>
      <c r="Q262" s="371"/>
    </row>
    <row r="263" spans="5:17">
      <c r="E263" s="379"/>
      <c r="F263" s="379"/>
      <c r="G263" s="379"/>
      <c r="Q263" s="371"/>
    </row>
    <row r="264" spans="5:17">
      <c r="E264" s="379"/>
      <c r="F264" s="379"/>
      <c r="G264" s="379"/>
      <c r="Q264" s="371"/>
    </row>
    <row r="265" spans="5:17">
      <c r="E265" s="379"/>
      <c r="F265" s="379"/>
      <c r="G265" s="379"/>
      <c r="Q265" s="371"/>
    </row>
    <row r="266" spans="5:17">
      <c r="E266" s="379"/>
      <c r="F266" s="379"/>
      <c r="G266" s="379"/>
      <c r="Q266" s="371"/>
    </row>
    <row r="267" spans="5:17">
      <c r="E267" s="379"/>
      <c r="F267" s="379"/>
      <c r="G267" s="379"/>
      <c r="Q267" s="371"/>
    </row>
    <row r="268" spans="5:17">
      <c r="E268" s="379"/>
      <c r="F268" s="379"/>
      <c r="G268" s="379"/>
      <c r="Q268" s="371"/>
    </row>
    <row r="269" spans="5:17">
      <c r="E269" s="379"/>
      <c r="F269" s="379"/>
      <c r="G269" s="379"/>
      <c r="Q269" s="371"/>
    </row>
    <row r="270" spans="5:17">
      <c r="E270" s="379"/>
      <c r="F270" s="379"/>
      <c r="G270" s="379"/>
      <c r="Q270" s="371"/>
    </row>
    <row r="271" spans="5:17">
      <c r="E271" s="379"/>
      <c r="F271" s="379"/>
      <c r="G271" s="379"/>
      <c r="Q271" s="371"/>
    </row>
    <row r="272" spans="5:17">
      <c r="E272" s="379"/>
      <c r="F272" s="379"/>
      <c r="G272" s="379"/>
      <c r="Q272" s="371"/>
    </row>
    <row r="273" spans="5:17">
      <c r="E273" s="379"/>
      <c r="F273" s="379"/>
      <c r="G273" s="379"/>
      <c r="Q273" s="371"/>
    </row>
    <row r="274" spans="5:17">
      <c r="E274" s="379"/>
      <c r="F274" s="379"/>
      <c r="G274" s="379"/>
      <c r="Q274" s="371"/>
    </row>
    <row r="275" spans="5:17">
      <c r="E275" s="379"/>
      <c r="F275" s="379"/>
      <c r="G275" s="379"/>
      <c r="Q275" s="371"/>
    </row>
    <row r="276" spans="5:17">
      <c r="E276" s="379"/>
      <c r="F276" s="379"/>
      <c r="G276" s="379"/>
      <c r="Q276" s="371"/>
    </row>
    <row r="277" spans="5:17">
      <c r="E277" s="379"/>
      <c r="F277" s="379"/>
      <c r="G277" s="379"/>
      <c r="Q277" s="371"/>
    </row>
    <row r="278" spans="5:17">
      <c r="E278" s="379"/>
      <c r="F278" s="379"/>
      <c r="G278" s="379"/>
      <c r="Q278" s="371"/>
    </row>
    <row r="279" spans="5:17">
      <c r="E279" s="379"/>
      <c r="F279" s="379"/>
      <c r="G279" s="379"/>
      <c r="Q279" s="371"/>
    </row>
    <row r="280" spans="5:17">
      <c r="E280" s="379"/>
      <c r="F280" s="379"/>
      <c r="G280" s="379"/>
      <c r="Q280" s="371"/>
    </row>
    <row r="281" spans="5:17">
      <c r="E281" s="379"/>
      <c r="F281" s="379"/>
      <c r="G281" s="379"/>
      <c r="Q281" s="371"/>
    </row>
    <row r="282" spans="5:17">
      <c r="E282" s="379"/>
      <c r="F282" s="379"/>
      <c r="G282" s="379"/>
      <c r="Q282" s="371"/>
    </row>
    <row r="283" spans="5:17">
      <c r="E283" s="379"/>
      <c r="F283" s="379"/>
      <c r="G283" s="379"/>
      <c r="Q283" s="371"/>
    </row>
    <row r="284" spans="5:17">
      <c r="E284" s="379"/>
      <c r="F284" s="379"/>
      <c r="G284" s="379"/>
      <c r="Q284" s="371"/>
    </row>
    <row r="285" spans="5:17">
      <c r="E285" s="379"/>
      <c r="F285" s="379"/>
      <c r="G285" s="379"/>
      <c r="Q285" s="371"/>
    </row>
    <row r="286" spans="5:17">
      <c r="E286" s="379"/>
      <c r="F286" s="379"/>
      <c r="G286" s="379"/>
      <c r="Q286" s="371"/>
    </row>
    <row r="287" spans="5:17">
      <c r="E287" s="379"/>
      <c r="F287" s="379"/>
      <c r="G287" s="379"/>
      <c r="Q287" s="371"/>
    </row>
    <row r="288" spans="5:17">
      <c r="E288" s="379"/>
      <c r="F288" s="379"/>
      <c r="G288" s="379"/>
      <c r="Q288" s="371"/>
    </row>
    <row r="289" spans="5:17">
      <c r="E289" s="379"/>
      <c r="F289" s="379"/>
      <c r="G289" s="379"/>
      <c r="Q289" s="371"/>
    </row>
    <row r="290" spans="5:17">
      <c r="E290" s="379"/>
      <c r="F290" s="379"/>
      <c r="G290" s="379"/>
      <c r="Q290" s="371"/>
    </row>
    <row r="291" spans="5:17">
      <c r="E291" s="379"/>
      <c r="F291" s="379"/>
      <c r="G291" s="379"/>
      <c r="Q291" s="371"/>
    </row>
    <row r="292" spans="5:17">
      <c r="E292" s="379"/>
      <c r="F292" s="379"/>
      <c r="G292" s="379"/>
      <c r="Q292" s="371"/>
    </row>
    <row r="293" spans="5:17">
      <c r="E293" s="379"/>
      <c r="F293" s="379"/>
      <c r="G293" s="379"/>
      <c r="Q293" s="371"/>
    </row>
    <row r="294" spans="5:17">
      <c r="E294" s="379"/>
      <c r="F294" s="379"/>
      <c r="G294" s="379"/>
      <c r="Q294" s="371"/>
    </row>
    <row r="295" spans="5:17">
      <c r="E295" s="379"/>
      <c r="F295" s="379"/>
      <c r="G295" s="379"/>
      <c r="Q295" s="371"/>
    </row>
    <row r="296" spans="5:17">
      <c r="E296" s="379"/>
      <c r="F296" s="379"/>
      <c r="G296" s="379"/>
      <c r="Q296" s="371"/>
    </row>
    <row r="297" spans="5:17">
      <c r="E297" s="379"/>
      <c r="F297" s="379"/>
      <c r="G297" s="379"/>
      <c r="Q297" s="371"/>
    </row>
    <row r="298" spans="5:17">
      <c r="E298" s="379"/>
      <c r="F298" s="379"/>
      <c r="G298" s="379"/>
      <c r="Q298" s="371"/>
    </row>
    <row r="299" spans="5:17">
      <c r="E299" s="379"/>
      <c r="F299" s="379"/>
      <c r="G299" s="379"/>
      <c r="Q299" s="371"/>
    </row>
    <row r="300" spans="5:17">
      <c r="E300" s="379"/>
      <c r="F300" s="379"/>
      <c r="G300" s="379"/>
      <c r="Q300" s="371"/>
    </row>
    <row r="301" spans="5:17">
      <c r="E301" s="379"/>
      <c r="F301" s="379"/>
      <c r="G301" s="379"/>
      <c r="Q301" s="371"/>
    </row>
    <row r="302" spans="5:17">
      <c r="E302" s="379"/>
      <c r="F302" s="379"/>
      <c r="G302" s="379"/>
      <c r="Q302" s="371"/>
    </row>
    <row r="303" spans="5:17">
      <c r="E303" s="379"/>
      <c r="F303" s="379"/>
      <c r="G303" s="379"/>
      <c r="Q303" s="371"/>
    </row>
    <row r="304" spans="5:17">
      <c r="E304" s="379"/>
      <c r="F304" s="379"/>
      <c r="G304" s="379"/>
      <c r="Q304" s="371"/>
    </row>
    <row r="305" spans="5:17">
      <c r="E305" s="379"/>
      <c r="F305" s="379"/>
      <c r="G305" s="379"/>
      <c r="Q305" s="371"/>
    </row>
    <row r="306" spans="5:17">
      <c r="E306" s="379"/>
      <c r="F306" s="379"/>
      <c r="G306" s="379"/>
      <c r="Q306" s="371"/>
    </row>
    <row r="307" spans="5:17">
      <c r="E307" s="379"/>
      <c r="F307" s="379"/>
      <c r="G307" s="379"/>
      <c r="Q307" s="371"/>
    </row>
    <row r="308" spans="5:17">
      <c r="E308" s="379"/>
      <c r="F308" s="379"/>
      <c r="G308" s="379"/>
      <c r="Q308" s="371"/>
    </row>
    <row r="309" spans="5:17">
      <c r="E309" s="379"/>
      <c r="F309" s="379"/>
      <c r="G309" s="379"/>
      <c r="Q309" s="371"/>
    </row>
    <row r="310" spans="5:17">
      <c r="E310" s="379"/>
      <c r="F310" s="379"/>
      <c r="G310" s="379"/>
      <c r="Q310" s="371"/>
    </row>
    <row r="311" spans="5:17">
      <c r="E311" s="379"/>
      <c r="F311" s="379"/>
      <c r="G311" s="379"/>
      <c r="Q311" s="371"/>
    </row>
    <row r="312" spans="5:17">
      <c r="E312" s="379"/>
      <c r="F312" s="379"/>
      <c r="G312" s="379"/>
      <c r="Q312" s="371"/>
    </row>
    <row r="313" spans="5:17">
      <c r="E313" s="379"/>
      <c r="F313" s="379"/>
      <c r="G313" s="379"/>
      <c r="Q313" s="371"/>
    </row>
    <row r="314" spans="5:17">
      <c r="E314" s="379"/>
      <c r="F314" s="379"/>
      <c r="G314" s="379"/>
      <c r="Q314" s="371"/>
    </row>
    <row r="315" spans="5:17">
      <c r="E315" s="379"/>
      <c r="F315" s="379"/>
      <c r="G315" s="379"/>
      <c r="Q315" s="371"/>
    </row>
    <row r="316" spans="5:17">
      <c r="E316" s="379"/>
      <c r="F316" s="379"/>
      <c r="G316" s="379"/>
      <c r="Q316" s="371"/>
    </row>
    <row r="317" spans="5:17">
      <c r="E317" s="379"/>
      <c r="F317" s="379"/>
      <c r="G317" s="379"/>
      <c r="Q317" s="371"/>
    </row>
    <row r="318" spans="5:17">
      <c r="E318" s="379"/>
      <c r="F318" s="379"/>
      <c r="G318" s="379"/>
      <c r="Q318" s="371"/>
    </row>
    <row r="319" spans="5:17">
      <c r="E319" s="379"/>
      <c r="F319" s="379"/>
      <c r="G319" s="379"/>
      <c r="Q319" s="371"/>
    </row>
    <row r="320" spans="5:17">
      <c r="E320" s="379"/>
      <c r="F320" s="379"/>
      <c r="G320" s="379"/>
      <c r="Q320" s="371"/>
    </row>
    <row r="321" spans="5:17">
      <c r="E321" s="379"/>
      <c r="F321" s="379"/>
      <c r="G321" s="379"/>
      <c r="Q321" s="371"/>
    </row>
    <row r="322" spans="5:17">
      <c r="E322" s="379"/>
      <c r="F322" s="379"/>
      <c r="G322" s="379"/>
      <c r="Q322" s="371"/>
    </row>
    <row r="323" spans="5:17">
      <c r="E323" s="379"/>
      <c r="F323" s="379"/>
      <c r="G323" s="379"/>
      <c r="Q323" s="371"/>
    </row>
    <row r="324" spans="5:17">
      <c r="E324" s="379"/>
      <c r="F324" s="379"/>
      <c r="G324" s="379"/>
      <c r="Q324" s="371"/>
    </row>
    <row r="325" spans="5:17">
      <c r="E325" s="379"/>
      <c r="F325" s="379"/>
      <c r="G325" s="379"/>
      <c r="Q325" s="371"/>
    </row>
    <row r="326" spans="5:17">
      <c r="E326" s="379"/>
      <c r="F326" s="379"/>
      <c r="G326" s="379"/>
      <c r="Q326" s="371"/>
    </row>
    <row r="327" spans="5:17">
      <c r="E327" s="379"/>
      <c r="F327" s="379"/>
      <c r="G327" s="379"/>
      <c r="Q327" s="371"/>
    </row>
    <row r="328" spans="5:17">
      <c r="E328" s="379"/>
      <c r="F328" s="379"/>
      <c r="G328" s="379"/>
      <c r="Q328" s="371"/>
    </row>
    <row r="329" spans="5:17">
      <c r="E329" s="379"/>
      <c r="F329" s="379"/>
      <c r="G329" s="379"/>
      <c r="Q329" s="371"/>
    </row>
    <row r="330" spans="5:17">
      <c r="E330" s="379"/>
      <c r="F330" s="379"/>
      <c r="G330" s="379"/>
      <c r="Q330" s="371"/>
    </row>
    <row r="331" spans="5:17">
      <c r="E331" s="379"/>
      <c r="F331" s="379"/>
      <c r="G331" s="379"/>
      <c r="Q331" s="371"/>
    </row>
    <row r="332" spans="5:17">
      <c r="E332" s="379"/>
      <c r="F332" s="379"/>
      <c r="G332" s="379"/>
      <c r="Q332" s="371"/>
    </row>
    <row r="333" spans="5:17">
      <c r="E333" s="379"/>
      <c r="F333" s="379"/>
      <c r="G333" s="379"/>
      <c r="Q333" s="371"/>
    </row>
    <row r="334" spans="5:17">
      <c r="E334" s="379"/>
      <c r="F334" s="379"/>
      <c r="G334" s="379"/>
      <c r="Q334" s="371"/>
    </row>
    <row r="335" spans="5:17">
      <c r="E335" s="379"/>
      <c r="F335" s="379"/>
      <c r="G335" s="379"/>
      <c r="Q335" s="371"/>
    </row>
    <row r="336" spans="5:17">
      <c r="E336" s="379"/>
      <c r="F336" s="379"/>
      <c r="G336" s="379"/>
      <c r="Q336" s="371"/>
    </row>
    <row r="337" spans="5:17">
      <c r="E337" s="379"/>
      <c r="F337" s="379"/>
      <c r="G337" s="379"/>
      <c r="Q337" s="371"/>
    </row>
    <row r="338" spans="5:17">
      <c r="E338" s="379"/>
      <c r="F338" s="379"/>
      <c r="G338" s="379"/>
      <c r="Q338" s="371"/>
    </row>
    <row r="339" spans="5:17">
      <c r="E339" s="379"/>
      <c r="F339" s="379"/>
      <c r="G339" s="379"/>
      <c r="Q339" s="371"/>
    </row>
    <row r="340" spans="5:17">
      <c r="E340" s="379"/>
      <c r="F340" s="379"/>
      <c r="G340" s="379"/>
      <c r="Q340" s="371"/>
    </row>
    <row r="341" spans="5:17">
      <c r="E341" s="379"/>
      <c r="F341" s="379"/>
      <c r="G341" s="379"/>
      <c r="Q341" s="371"/>
    </row>
    <row r="342" spans="5:17">
      <c r="E342" s="379"/>
      <c r="F342" s="379"/>
      <c r="G342" s="379"/>
      <c r="Q342" s="371"/>
    </row>
    <row r="343" spans="5:17">
      <c r="E343" s="379"/>
      <c r="F343" s="379"/>
      <c r="G343" s="379"/>
      <c r="Q343" s="371"/>
    </row>
    <row r="344" spans="5:17">
      <c r="E344" s="379"/>
      <c r="F344" s="379"/>
      <c r="G344" s="379"/>
      <c r="Q344" s="371"/>
    </row>
    <row r="345" spans="5:17">
      <c r="E345" s="379"/>
      <c r="F345" s="379"/>
      <c r="G345" s="379"/>
      <c r="Q345" s="371"/>
    </row>
    <row r="346" spans="5:17">
      <c r="E346" s="379"/>
      <c r="F346" s="379"/>
      <c r="G346" s="379"/>
      <c r="Q346" s="371"/>
    </row>
    <row r="347" spans="5:17">
      <c r="E347" s="379"/>
      <c r="F347" s="379"/>
      <c r="G347" s="379"/>
      <c r="Q347" s="371"/>
    </row>
    <row r="348" spans="5:17">
      <c r="E348" s="379"/>
      <c r="F348" s="379"/>
      <c r="G348" s="379"/>
      <c r="Q348" s="371"/>
    </row>
    <row r="349" spans="5:17">
      <c r="E349" s="379"/>
      <c r="F349" s="379"/>
      <c r="G349" s="379"/>
      <c r="Q349" s="371"/>
    </row>
    <row r="350" spans="5:17">
      <c r="E350" s="379"/>
      <c r="F350" s="379"/>
      <c r="G350" s="379"/>
      <c r="Q350" s="371"/>
    </row>
    <row r="351" spans="5:17">
      <c r="E351" s="379"/>
      <c r="F351" s="379"/>
      <c r="G351" s="379"/>
      <c r="Q351" s="371"/>
    </row>
    <row r="352" spans="5:17">
      <c r="E352" s="379"/>
      <c r="F352" s="379"/>
      <c r="G352" s="379"/>
      <c r="Q352" s="371"/>
    </row>
    <row r="353" spans="5:17">
      <c r="E353" s="379"/>
      <c r="F353" s="379"/>
      <c r="G353" s="379"/>
      <c r="Q353" s="371"/>
    </row>
    <row r="354" spans="5:17">
      <c r="E354" s="379"/>
      <c r="F354" s="379"/>
      <c r="G354" s="379"/>
      <c r="Q354" s="371"/>
    </row>
    <row r="355" spans="5:17">
      <c r="E355" s="379"/>
      <c r="F355" s="379"/>
      <c r="G355" s="379"/>
      <c r="Q355" s="371"/>
    </row>
    <row r="356" spans="5:17">
      <c r="E356" s="379"/>
      <c r="F356" s="379"/>
      <c r="G356" s="379"/>
      <c r="Q356" s="371"/>
    </row>
    <row r="357" spans="5:17">
      <c r="E357" s="379"/>
      <c r="F357" s="379"/>
      <c r="G357" s="379"/>
      <c r="Q357" s="371"/>
    </row>
    <row r="358" spans="5:17">
      <c r="E358" s="379"/>
      <c r="F358" s="379"/>
      <c r="G358" s="379"/>
      <c r="Q358" s="371"/>
    </row>
    <row r="359" spans="5:17">
      <c r="E359" s="379"/>
      <c r="F359" s="379"/>
      <c r="G359" s="379"/>
      <c r="Q359" s="371"/>
    </row>
    <row r="360" spans="5:17">
      <c r="E360" s="379"/>
      <c r="F360" s="379"/>
      <c r="G360" s="379"/>
      <c r="Q360" s="371"/>
    </row>
    <row r="361" spans="5:17">
      <c r="E361" s="379"/>
      <c r="F361" s="379"/>
      <c r="G361" s="379"/>
      <c r="Q361" s="371"/>
    </row>
    <row r="362" spans="5:17">
      <c r="E362" s="379"/>
      <c r="F362" s="379"/>
      <c r="G362" s="379"/>
      <c r="Q362" s="371"/>
    </row>
    <row r="363" spans="5:17">
      <c r="E363" s="379"/>
      <c r="F363" s="379"/>
      <c r="G363" s="379"/>
      <c r="Q363" s="371"/>
    </row>
    <row r="364" spans="5:17">
      <c r="E364" s="379"/>
      <c r="F364" s="379"/>
      <c r="G364" s="379"/>
      <c r="Q364" s="371"/>
    </row>
    <row r="365" spans="5:17">
      <c r="E365" s="379"/>
      <c r="F365" s="379"/>
      <c r="G365" s="379"/>
      <c r="Q365" s="371"/>
    </row>
    <row r="366" spans="5:17">
      <c r="E366" s="379"/>
      <c r="F366" s="379"/>
      <c r="G366" s="379"/>
      <c r="Q366" s="371"/>
    </row>
    <row r="367" spans="5:17">
      <c r="E367" s="379"/>
      <c r="F367" s="379"/>
      <c r="G367" s="379"/>
      <c r="Q367" s="371"/>
    </row>
    <row r="368" spans="5:17">
      <c r="E368" s="379"/>
      <c r="F368" s="379"/>
      <c r="G368" s="379"/>
      <c r="Q368" s="371"/>
    </row>
    <row r="369" spans="5:17">
      <c r="E369" s="379"/>
      <c r="F369" s="379"/>
      <c r="G369" s="379"/>
      <c r="Q369" s="371"/>
    </row>
    <row r="370" spans="5:17">
      <c r="E370" s="379"/>
      <c r="F370" s="379"/>
      <c r="G370" s="379"/>
      <c r="Q370" s="371"/>
    </row>
    <row r="371" spans="5:17">
      <c r="E371" s="379"/>
      <c r="F371" s="379"/>
      <c r="G371" s="379"/>
      <c r="Q371" s="371"/>
    </row>
    <row r="372" spans="5:17">
      <c r="E372" s="379"/>
      <c r="F372" s="379"/>
      <c r="G372" s="379"/>
      <c r="Q372" s="371"/>
    </row>
    <row r="373" spans="5:17">
      <c r="E373" s="379"/>
      <c r="F373" s="379"/>
      <c r="G373" s="379"/>
      <c r="Q373" s="371"/>
    </row>
    <row r="374" spans="5:17">
      <c r="E374" s="379"/>
      <c r="F374" s="379"/>
      <c r="G374" s="379"/>
      <c r="Q374" s="371"/>
    </row>
    <row r="375" spans="5:17">
      <c r="E375" s="379"/>
      <c r="F375" s="379"/>
      <c r="G375" s="379"/>
      <c r="Q375" s="371"/>
    </row>
    <row r="376" spans="5:17">
      <c r="E376" s="379"/>
      <c r="F376" s="379"/>
      <c r="G376" s="379"/>
      <c r="Q376" s="371"/>
    </row>
    <row r="377" spans="5:17">
      <c r="E377" s="379"/>
      <c r="F377" s="379"/>
      <c r="G377" s="379"/>
      <c r="Q377" s="371"/>
    </row>
    <row r="378" spans="5:17">
      <c r="E378" s="379"/>
      <c r="F378" s="379"/>
      <c r="G378" s="379"/>
      <c r="Q378" s="371"/>
    </row>
    <row r="379" spans="5:17">
      <c r="E379" s="379"/>
      <c r="F379" s="379"/>
      <c r="G379" s="379"/>
      <c r="Q379" s="371"/>
    </row>
    <row r="380" spans="5:17">
      <c r="E380" s="379"/>
      <c r="F380" s="379"/>
      <c r="G380" s="379"/>
      <c r="Q380" s="371"/>
    </row>
    <row r="381" spans="5:17">
      <c r="E381" s="379"/>
      <c r="F381" s="379"/>
      <c r="G381" s="379"/>
      <c r="Q381" s="371"/>
    </row>
    <row r="382" spans="5:17">
      <c r="E382" s="379"/>
      <c r="F382" s="379"/>
      <c r="G382" s="379"/>
      <c r="Q382" s="371"/>
    </row>
    <row r="383" spans="5:17">
      <c r="E383" s="379"/>
      <c r="F383" s="379"/>
      <c r="G383" s="379"/>
      <c r="Q383" s="371"/>
    </row>
    <row r="384" spans="5:17">
      <c r="E384" s="379"/>
      <c r="F384" s="379"/>
      <c r="G384" s="379"/>
      <c r="Q384" s="371"/>
    </row>
    <row r="385" spans="5:17">
      <c r="E385" s="379"/>
      <c r="F385" s="379"/>
      <c r="G385" s="379"/>
      <c r="Q385" s="371"/>
    </row>
    <row r="386" spans="5:17">
      <c r="E386" s="379"/>
      <c r="F386" s="379"/>
      <c r="G386" s="379"/>
      <c r="Q386" s="371"/>
    </row>
    <row r="387" spans="5:17">
      <c r="E387" s="379"/>
      <c r="F387" s="379"/>
      <c r="G387" s="379"/>
      <c r="Q387" s="371"/>
    </row>
    <row r="388" spans="5:17">
      <c r="E388" s="379"/>
      <c r="F388" s="379"/>
      <c r="G388" s="379"/>
      <c r="Q388" s="371"/>
    </row>
    <row r="389" spans="5:17">
      <c r="E389" s="379"/>
      <c r="F389" s="379"/>
      <c r="G389" s="379"/>
      <c r="Q389" s="371"/>
    </row>
    <row r="390" spans="5:17">
      <c r="E390" s="379"/>
      <c r="F390" s="379"/>
      <c r="G390" s="379"/>
      <c r="Q390" s="371"/>
    </row>
    <row r="391" spans="5:17">
      <c r="E391" s="379"/>
      <c r="F391" s="379"/>
      <c r="G391" s="379"/>
      <c r="Q391" s="371"/>
    </row>
    <row r="392" spans="5:17">
      <c r="E392" s="379"/>
      <c r="F392" s="379"/>
      <c r="G392" s="379"/>
      <c r="Q392" s="371"/>
    </row>
    <row r="393" spans="5:17">
      <c r="E393" s="379"/>
      <c r="F393" s="379"/>
      <c r="G393" s="379"/>
      <c r="Q393" s="371"/>
    </row>
    <row r="394" spans="5:17">
      <c r="E394" s="379"/>
      <c r="F394" s="379"/>
      <c r="G394" s="379"/>
      <c r="Q394" s="371"/>
    </row>
    <row r="395" spans="5:17">
      <c r="E395" s="379"/>
      <c r="F395" s="379"/>
      <c r="G395" s="379"/>
      <c r="Q395" s="371"/>
    </row>
    <row r="396" spans="5:17">
      <c r="E396" s="379"/>
      <c r="F396" s="379"/>
      <c r="G396" s="379"/>
      <c r="Q396" s="371"/>
    </row>
    <row r="397" spans="5:17">
      <c r="E397" s="379"/>
      <c r="F397" s="379"/>
      <c r="G397" s="379"/>
      <c r="Q397" s="371"/>
    </row>
    <row r="398" spans="5:17">
      <c r="E398" s="379"/>
      <c r="F398" s="379"/>
      <c r="G398" s="379"/>
      <c r="Q398" s="371"/>
    </row>
    <row r="399" spans="5:17">
      <c r="E399" s="379"/>
      <c r="F399" s="379"/>
      <c r="G399" s="379"/>
      <c r="Q399" s="371"/>
    </row>
    <row r="400" spans="5:17">
      <c r="E400" s="379"/>
      <c r="F400" s="379"/>
      <c r="G400" s="379"/>
      <c r="Q400" s="371"/>
    </row>
    <row r="401" spans="5:17">
      <c r="E401" s="379"/>
      <c r="F401" s="379"/>
      <c r="G401" s="379"/>
      <c r="Q401" s="371"/>
    </row>
    <row r="402" spans="5:17">
      <c r="E402" s="379"/>
      <c r="F402" s="379"/>
      <c r="G402" s="379"/>
      <c r="Q402" s="371"/>
    </row>
    <row r="403" spans="5:17">
      <c r="E403" s="379"/>
      <c r="F403" s="379"/>
      <c r="G403" s="379"/>
      <c r="Q403" s="371"/>
    </row>
    <row r="404" spans="5:17">
      <c r="E404" s="379"/>
      <c r="F404" s="379"/>
      <c r="G404" s="379"/>
      <c r="Q404" s="371"/>
    </row>
    <row r="405" spans="5:17">
      <c r="E405" s="379"/>
      <c r="F405" s="379"/>
      <c r="G405" s="379"/>
      <c r="Q405" s="371"/>
    </row>
    <row r="406" spans="5:17">
      <c r="E406" s="379"/>
      <c r="F406" s="379"/>
      <c r="G406" s="379"/>
      <c r="Q406" s="371"/>
    </row>
    <row r="407" spans="5:17">
      <c r="E407" s="379"/>
      <c r="F407" s="379"/>
      <c r="G407" s="379"/>
      <c r="Q407" s="371"/>
    </row>
    <row r="408" spans="5:17">
      <c r="E408" s="379"/>
      <c r="F408" s="379"/>
      <c r="G408" s="379"/>
      <c r="Q408" s="371"/>
    </row>
    <row r="409" spans="5:17">
      <c r="E409" s="379"/>
      <c r="F409" s="379"/>
      <c r="G409" s="379"/>
      <c r="Q409" s="371"/>
    </row>
    <row r="410" spans="5:17">
      <c r="E410" s="379"/>
      <c r="F410" s="379"/>
      <c r="G410" s="379"/>
      <c r="Q410" s="371"/>
    </row>
    <row r="411" spans="5:17">
      <c r="E411" s="379"/>
      <c r="F411" s="379"/>
      <c r="G411" s="379"/>
      <c r="Q411" s="371"/>
    </row>
    <row r="412" spans="5:17">
      <c r="E412" s="379"/>
      <c r="F412" s="379"/>
      <c r="G412" s="379"/>
      <c r="Q412" s="371"/>
    </row>
    <row r="413" spans="5:17">
      <c r="E413" s="379"/>
      <c r="F413" s="379"/>
      <c r="G413" s="379"/>
      <c r="Q413" s="371"/>
    </row>
    <row r="414" spans="5:17">
      <c r="E414" s="379"/>
      <c r="F414" s="379"/>
      <c r="G414" s="379"/>
      <c r="Q414" s="371"/>
    </row>
    <row r="415" spans="5:17">
      <c r="E415" s="379"/>
      <c r="F415" s="379"/>
      <c r="G415" s="379"/>
      <c r="Q415" s="371"/>
    </row>
    <row r="416" spans="5:17">
      <c r="E416" s="379"/>
      <c r="F416" s="379"/>
      <c r="G416" s="379"/>
      <c r="Q416" s="371"/>
    </row>
    <row r="417" spans="5:17">
      <c r="E417" s="379"/>
      <c r="F417" s="379"/>
      <c r="G417" s="379"/>
      <c r="Q417" s="371"/>
    </row>
    <row r="418" spans="5:17">
      <c r="E418" s="379"/>
      <c r="F418" s="379"/>
      <c r="G418" s="379"/>
      <c r="Q418" s="371"/>
    </row>
    <row r="419" spans="5:17">
      <c r="E419" s="379"/>
      <c r="F419" s="379"/>
      <c r="G419" s="379"/>
      <c r="Q419" s="371"/>
    </row>
    <row r="420" spans="5:17">
      <c r="E420" s="379"/>
      <c r="F420" s="379"/>
      <c r="G420" s="379"/>
      <c r="Q420" s="371"/>
    </row>
    <row r="421" spans="5:17">
      <c r="E421" s="379"/>
      <c r="F421" s="379"/>
      <c r="G421" s="379"/>
      <c r="Q421" s="371"/>
    </row>
    <row r="422" spans="5:17">
      <c r="E422" s="379"/>
      <c r="F422" s="379"/>
      <c r="G422" s="379"/>
      <c r="Q422" s="371"/>
    </row>
    <row r="423" spans="5:17">
      <c r="E423" s="379"/>
      <c r="F423" s="379"/>
      <c r="G423" s="379"/>
      <c r="Q423" s="371"/>
    </row>
    <row r="424" spans="5:17">
      <c r="E424" s="379"/>
      <c r="F424" s="379"/>
      <c r="G424" s="379"/>
      <c r="Q424" s="371"/>
    </row>
    <row r="425" spans="5:17">
      <c r="E425" s="379"/>
      <c r="F425" s="379"/>
      <c r="G425" s="379"/>
      <c r="Q425" s="371"/>
    </row>
    <row r="426" spans="5:17">
      <c r="E426" s="379"/>
      <c r="F426" s="379"/>
      <c r="G426" s="379"/>
      <c r="Q426" s="371"/>
    </row>
    <row r="427" spans="5:17">
      <c r="E427" s="379"/>
      <c r="F427" s="379"/>
      <c r="G427" s="379"/>
      <c r="Q427" s="371"/>
    </row>
    <row r="428" spans="5:17">
      <c r="E428" s="379"/>
      <c r="F428" s="379"/>
      <c r="G428" s="379"/>
      <c r="Q428" s="371"/>
    </row>
    <row r="429" spans="5:17">
      <c r="E429" s="379"/>
      <c r="F429" s="379"/>
      <c r="G429" s="379"/>
      <c r="Q429" s="371"/>
    </row>
    <row r="430" spans="5:17">
      <c r="E430" s="379"/>
      <c r="F430" s="379"/>
      <c r="G430" s="379"/>
      <c r="Q430" s="371"/>
    </row>
    <row r="431" spans="5:17">
      <c r="E431" s="379"/>
      <c r="F431" s="379"/>
      <c r="G431" s="379"/>
      <c r="Q431" s="371"/>
    </row>
    <row r="432" spans="5:17">
      <c r="E432" s="379"/>
      <c r="F432" s="379"/>
      <c r="G432" s="379"/>
      <c r="Q432" s="371"/>
    </row>
    <row r="433" spans="5:17">
      <c r="E433" s="379"/>
      <c r="F433" s="379"/>
      <c r="G433" s="379"/>
      <c r="Q433" s="371"/>
    </row>
    <row r="434" spans="5:17">
      <c r="E434" s="379"/>
      <c r="F434" s="379"/>
      <c r="G434" s="379"/>
      <c r="Q434" s="371"/>
    </row>
    <row r="435" spans="5:17">
      <c r="E435" s="379"/>
      <c r="F435" s="379"/>
      <c r="G435" s="379"/>
      <c r="Q435" s="371"/>
    </row>
    <row r="436" spans="5:17">
      <c r="E436" s="379"/>
      <c r="F436" s="379"/>
      <c r="G436" s="379"/>
      <c r="Q436" s="371"/>
    </row>
    <row r="437" spans="5:17">
      <c r="E437" s="379"/>
      <c r="F437" s="379"/>
      <c r="G437" s="379"/>
      <c r="Q437" s="371"/>
    </row>
    <row r="438" spans="5:17">
      <c r="E438" s="379"/>
      <c r="F438" s="379"/>
      <c r="G438" s="379"/>
      <c r="Q438" s="371"/>
    </row>
    <row r="439" spans="5:17">
      <c r="E439" s="379"/>
      <c r="F439" s="379"/>
      <c r="G439" s="379"/>
      <c r="Q439" s="371"/>
    </row>
    <row r="440" spans="5:17">
      <c r="E440" s="379"/>
      <c r="F440" s="379"/>
      <c r="G440" s="379"/>
      <c r="Q440" s="371"/>
    </row>
    <row r="441" spans="5:17">
      <c r="E441" s="379"/>
      <c r="F441" s="379"/>
      <c r="G441" s="379"/>
      <c r="Q441" s="371"/>
    </row>
    <row r="442" spans="5:17">
      <c r="E442" s="379"/>
      <c r="F442" s="379"/>
      <c r="G442" s="379"/>
      <c r="Q442" s="371"/>
    </row>
    <row r="443" spans="5:17">
      <c r="E443" s="379"/>
      <c r="F443" s="379"/>
      <c r="G443" s="379"/>
      <c r="Q443" s="371"/>
    </row>
    <row r="444" spans="5:17">
      <c r="E444" s="379"/>
      <c r="F444" s="379"/>
      <c r="G444" s="379"/>
      <c r="Q444" s="371"/>
    </row>
    <row r="445" spans="5:17">
      <c r="E445" s="379"/>
      <c r="F445" s="379"/>
      <c r="G445" s="379"/>
      <c r="Q445" s="371"/>
    </row>
    <row r="446" spans="5:17">
      <c r="E446" s="379"/>
      <c r="F446" s="379"/>
      <c r="G446" s="379"/>
      <c r="Q446" s="371"/>
    </row>
    <row r="447" spans="5:17">
      <c r="E447" s="379"/>
      <c r="F447" s="379"/>
      <c r="G447" s="379"/>
      <c r="Q447" s="371"/>
    </row>
    <row r="448" spans="5:17">
      <c r="E448" s="379"/>
      <c r="F448" s="379"/>
      <c r="G448" s="379"/>
      <c r="Q448" s="371"/>
    </row>
    <row r="449" spans="5:17">
      <c r="E449" s="379"/>
      <c r="F449" s="379"/>
      <c r="G449" s="379"/>
      <c r="Q449" s="371"/>
    </row>
    <row r="450" spans="5:17">
      <c r="E450" s="379"/>
      <c r="F450" s="379"/>
      <c r="G450" s="379"/>
      <c r="Q450" s="371"/>
    </row>
    <row r="451" spans="5:17">
      <c r="E451" s="379"/>
      <c r="F451" s="379"/>
      <c r="G451" s="379"/>
      <c r="Q451" s="371"/>
    </row>
    <row r="452" spans="5:17">
      <c r="E452" s="379"/>
      <c r="F452" s="379"/>
      <c r="G452" s="379"/>
      <c r="Q452" s="371"/>
    </row>
    <row r="453" spans="5:17">
      <c r="E453" s="379"/>
      <c r="F453" s="379"/>
      <c r="G453" s="379"/>
      <c r="Q453" s="371"/>
    </row>
    <row r="454" spans="5:17">
      <c r="E454" s="379"/>
      <c r="F454" s="379"/>
      <c r="G454" s="379"/>
      <c r="Q454" s="371"/>
    </row>
    <row r="455" spans="5:17">
      <c r="E455" s="379"/>
      <c r="F455" s="379"/>
      <c r="G455" s="379"/>
      <c r="Q455" s="371"/>
    </row>
    <row r="456" spans="5:17">
      <c r="E456" s="379"/>
      <c r="F456" s="379"/>
      <c r="G456" s="379"/>
      <c r="Q456" s="371"/>
    </row>
    <row r="457" spans="5:17">
      <c r="E457" s="379"/>
      <c r="F457" s="379"/>
      <c r="G457" s="379"/>
      <c r="Q457" s="371"/>
    </row>
    <row r="458" spans="5:17">
      <c r="E458" s="379"/>
      <c r="F458" s="379"/>
      <c r="G458" s="379"/>
      <c r="Q458" s="371"/>
    </row>
    <row r="459" spans="5:17">
      <c r="E459" s="379"/>
      <c r="F459" s="379"/>
      <c r="G459" s="379"/>
      <c r="Q459" s="371"/>
    </row>
    <row r="460" spans="5:17">
      <c r="E460" s="379"/>
      <c r="F460" s="379"/>
      <c r="G460" s="379"/>
      <c r="Q460" s="371"/>
    </row>
    <row r="461" spans="5:17">
      <c r="E461" s="379"/>
      <c r="F461" s="379"/>
      <c r="G461" s="379"/>
      <c r="Q461" s="371"/>
    </row>
    <row r="462" spans="5:17">
      <c r="E462" s="379"/>
      <c r="F462" s="379"/>
      <c r="G462" s="379"/>
      <c r="Q462" s="371"/>
    </row>
    <row r="463" spans="5:17">
      <c r="E463" s="379"/>
      <c r="F463" s="379"/>
      <c r="G463" s="379"/>
      <c r="Q463" s="371"/>
    </row>
    <row r="464" spans="5:17">
      <c r="E464" s="379"/>
      <c r="F464" s="379"/>
      <c r="G464" s="379"/>
      <c r="Q464" s="371"/>
    </row>
    <row r="465" spans="5:17">
      <c r="E465" s="379"/>
      <c r="F465" s="379"/>
      <c r="G465" s="379"/>
      <c r="Q465" s="371"/>
    </row>
    <row r="466" spans="5:17">
      <c r="E466" s="379"/>
      <c r="F466" s="379"/>
      <c r="G466" s="379"/>
      <c r="Q466" s="371"/>
    </row>
    <row r="467" spans="5:17">
      <c r="E467" s="379"/>
      <c r="F467" s="379"/>
      <c r="G467" s="379"/>
      <c r="Q467" s="371"/>
    </row>
    <row r="468" spans="5:17">
      <c r="E468" s="379"/>
      <c r="F468" s="379"/>
      <c r="G468" s="379"/>
      <c r="Q468" s="371"/>
    </row>
    <row r="469" spans="5:17">
      <c r="E469" s="379"/>
      <c r="F469" s="379"/>
      <c r="G469" s="379"/>
      <c r="Q469" s="371"/>
    </row>
    <row r="470" spans="5:17">
      <c r="E470" s="379"/>
      <c r="F470" s="379"/>
      <c r="G470" s="379"/>
      <c r="Q470" s="371"/>
    </row>
    <row r="471" spans="5:17">
      <c r="E471" s="379"/>
      <c r="F471" s="379"/>
      <c r="G471" s="379"/>
      <c r="Q471" s="371"/>
    </row>
    <row r="472" spans="5:17">
      <c r="E472" s="379"/>
      <c r="F472" s="379"/>
      <c r="G472" s="379"/>
      <c r="Q472" s="371"/>
    </row>
    <row r="473" spans="5:17">
      <c r="E473" s="379"/>
      <c r="F473" s="379"/>
      <c r="G473" s="379"/>
      <c r="Q473" s="371"/>
    </row>
    <row r="474" spans="5:17">
      <c r="E474" s="379"/>
      <c r="F474" s="379"/>
      <c r="G474" s="379"/>
      <c r="Q474" s="371"/>
    </row>
    <row r="475" spans="5:17">
      <c r="E475" s="379"/>
      <c r="F475" s="379"/>
      <c r="G475" s="379"/>
      <c r="Q475" s="371"/>
    </row>
    <row r="476" spans="5:17">
      <c r="E476" s="379"/>
      <c r="F476" s="379"/>
      <c r="G476" s="379"/>
      <c r="Q476" s="371"/>
    </row>
    <row r="477" spans="5:17">
      <c r="E477" s="379"/>
      <c r="F477" s="379"/>
      <c r="G477" s="379"/>
      <c r="Q477" s="371"/>
    </row>
    <row r="478" spans="5:17">
      <c r="E478" s="379"/>
      <c r="F478" s="379"/>
      <c r="G478" s="379"/>
      <c r="Q478" s="371"/>
    </row>
    <row r="479" spans="5:17">
      <c r="E479" s="379"/>
      <c r="F479" s="379"/>
      <c r="G479" s="379"/>
      <c r="Q479" s="371"/>
    </row>
    <row r="480" spans="5:17">
      <c r="E480" s="379"/>
      <c r="F480" s="379"/>
      <c r="G480" s="379"/>
      <c r="Q480" s="371"/>
    </row>
    <row r="481" spans="5:17">
      <c r="E481" s="379"/>
      <c r="F481" s="379"/>
      <c r="G481" s="379"/>
      <c r="Q481" s="371"/>
    </row>
    <row r="482" spans="5:17">
      <c r="E482" s="379"/>
      <c r="F482" s="379"/>
      <c r="G482" s="379"/>
      <c r="Q482" s="371"/>
    </row>
    <row r="483" spans="5:17">
      <c r="E483" s="379"/>
      <c r="F483" s="379"/>
      <c r="G483" s="379"/>
      <c r="Q483" s="371"/>
    </row>
    <row r="484" spans="5:17">
      <c r="E484" s="379"/>
      <c r="F484" s="379"/>
      <c r="G484" s="379"/>
      <c r="Q484" s="371"/>
    </row>
    <row r="485" spans="5:17">
      <c r="E485" s="379"/>
      <c r="F485" s="379"/>
      <c r="G485" s="379"/>
      <c r="Q485" s="371"/>
    </row>
    <row r="486" spans="5:17">
      <c r="E486" s="379"/>
      <c r="F486" s="379"/>
      <c r="G486" s="379"/>
      <c r="Q486" s="371"/>
    </row>
    <row r="487" spans="5:17">
      <c r="E487" s="379"/>
      <c r="F487" s="379"/>
      <c r="G487" s="379"/>
      <c r="Q487" s="371"/>
    </row>
    <row r="488" spans="5:17">
      <c r="E488" s="379"/>
      <c r="F488" s="379"/>
      <c r="G488" s="379"/>
      <c r="Q488" s="371"/>
    </row>
    <row r="489" spans="5:17">
      <c r="E489" s="379"/>
      <c r="F489" s="379"/>
      <c r="G489" s="379"/>
      <c r="Q489" s="371"/>
    </row>
    <row r="490" spans="5:17">
      <c r="E490" s="379"/>
      <c r="F490" s="379"/>
      <c r="G490" s="379"/>
      <c r="Q490" s="371"/>
    </row>
    <row r="491" spans="5:17">
      <c r="E491" s="379"/>
      <c r="F491" s="379"/>
      <c r="G491" s="379"/>
      <c r="Q491" s="371"/>
    </row>
    <row r="492" spans="5:17">
      <c r="E492" s="379"/>
      <c r="F492" s="379"/>
      <c r="G492" s="379"/>
      <c r="Q492" s="371"/>
    </row>
    <row r="493" spans="5:17">
      <c r="E493" s="379"/>
      <c r="F493" s="379"/>
      <c r="G493" s="379"/>
      <c r="Q493" s="371"/>
    </row>
    <row r="494" spans="5:17">
      <c r="E494" s="379"/>
      <c r="F494" s="379"/>
      <c r="G494" s="379"/>
      <c r="Q494" s="371"/>
    </row>
    <row r="495" spans="5:17">
      <c r="E495" s="379"/>
      <c r="F495" s="379"/>
      <c r="G495" s="379"/>
      <c r="Q495" s="371"/>
    </row>
    <row r="496" spans="5:17">
      <c r="E496" s="379"/>
      <c r="F496" s="379"/>
      <c r="G496" s="379"/>
      <c r="Q496" s="371"/>
    </row>
    <row r="497" spans="5:17">
      <c r="E497" s="379"/>
      <c r="F497" s="379"/>
      <c r="G497" s="379"/>
      <c r="Q497" s="371"/>
    </row>
    <row r="498" spans="5:17">
      <c r="E498" s="379"/>
      <c r="F498" s="379"/>
      <c r="G498" s="379"/>
      <c r="Q498" s="371"/>
    </row>
    <row r="499" spans="5:17">
      <c r="E499" s="379"/>
      <c r="F499" s="379"/>
      <c r="G499" s="379"/>
      <c r="Q499" s="371"/>
    </row>
    <row r="500" spans="5:17">
      <c r="E500" s="379"/>
      <c r="F500" s="379"/>
      <c r="G500" s="379"/>
      <c r="Q500" s="371"/>
    </row>
    <row r="501" spans="5:17">
      <c r="E501" s="379"/>
      <c r="F501" s="379"/>
      <c r="G501" s="379"/>
      <c r="Q501" s="371"/>
    </row>
    <row r="502" spans="5:17">
      <c r="E502" s="379"/>
      <c r="F502" s="379"/>
      <c r="G502" s="379"/>
      <c r="Q502" s="371"/>
    </row>
    <row r="503" spans="5:17">
      <c r="E503" s="379"/>
      <c r="F503" s="379"/>
      <c r="G503" s="379"/>
      <c r="Q503" s="371"/>
    </row>
    <row r="504" spans="5:17">
      <c r="E504" s="379"/>
      <c r="F504" s="379"/>
      <c r="G504" s="379"/>
      <c r="Q504" s="371"/>
    </row>
    <row r="505" spans="5:17">
      <c r="E505" s="379"/>
      <c r="F505" s="379"/>
      <c r="G505" s="379"/>
      <c r="Q505" s="371"/>
    </row>
    <row r="506" spans="5:17">
      <c r="E506" s="379"/>
      <c r="F506" s="379"/>
      <c r="G506" s="379"/>
      <c r="Q506" s="371"/>
    </row>
    <row r="507" spans="5:17">
      <c r="E507" s="379"/>
      <c r="F507" s="379"/>
      <c r="G507" s="379"/>
      <c r="Q507" s="371"/>
    </row>
    <row r="508" spans="5:17">
      <c r="E508" s="379"/>
      <c r="F508" s="379"/>
      <c r="G508" s="379"/>
      <c r="Q508" s="371"/>
    </row>
    <row r="509" spans="5:17">
      <c r="E509" s="379"/>
      <c r="F509" s="379"/>
      <c r="G509" s="379"/>
      <c r="Q509" s="371"/>
    </row>
    <row r="510" spans="5:17">
      <c r="E510" s="379"/>
      <c r="F510" s="379"/>
      <c r="G510" s="379"/>
      <c r="Q510" s="371"/>
    </row>
    <row r="511" spans="5:17">
      <c r="E511" s="379"/>
      <c r="F511" s="379"/>
      <c r="G511" s="379"/>
      <c r="Q511" s="371"/>
    </row>
    <row r="512" spans="5:17">
      <c r="E512" s="379"/>
      <c r="F512" s="379"/>
      <c r="G512" s="379"/>
      <c r="Q512" s="371"/>
    </row>
    <row r="513" spans="5:17">
      <c r="E513" s="379"/>
      <c r="F513" s="379"/>
      <c r="G513" s="379"/>
      <c r="Q513" s="371"/>
    </row>
    <row r="514" spans="5:17">
      <c r="E514" s="379"/>
      <c r="F514" s="379"/>
      <c r="G514" s="379"/>
      <c r="Q514" s="371"/>
    </row>
    <row r="515" spans="5:17">
      <c r="E515" s="379"/>
      <c r="F515" s="379"/>
      <c r="G515" s="379"/>
      <c r="Q515" s="371"/>
    </row>
    <row r="516" spans="5:17">
      <c r="E516" s="379"/>
      <c r="F516" s="379"/>
      <c r="G516" s="379"/>
      <c r="Q516" s="371"/>
    </row>
    <row r="517" spans="5:17">
      <c r="E517" s="379"/>
      <c r="F517" s="379"/>
      <c r="G517" s="379"/>
      <c r="Q517" s="371"/>
    </row>
    <row r="518" spans="5:17">
      <c r="E518" s="379"/>
      <c r="F518" s="379"/>
      <c r="G518" s="379"/>
      <c r="Q518" s="371"/>
    </row>
    <row r="519" spans="5:17">
      <c r="E519" s="379"/>
      <c r="F519" s="379"/>
      <c r="G519" s="379"/>
      <c r="Q519" s="371"/>
    </row>
    <row r="520" spans="5:17">
      <c r="E520" s="379"/>
      <c r="F520" s="379"/>
      <c r="G520" s="379"/>
      <c r="Q520" s="371"/>
    </row>
    <row r="521" spans="5:17">
      <c r="E521" s="379"/>
      <c r="F521" s="379"/>
      <c r="G521" s="379"/>
      <c r="Q521" s="371"/>
    </row>
    <row r="522" spans="5:17">
      <c r="E522" s="379"/>
      <c r="F522" s="379"/>
      <c r="G522" s="379"/>
      <c r="Q522" s="371"/>
    </row>
    <row r="523" spans="5:17">
      <c r="E523" s="379"/>
      <c r="F523" s="379"/>
      <c r="G523" s="379"/>
      <c r="Q523" s="371"/>
    </row>
    <row r="524" spans="5:17">
      <c r="E524" s="379"/>
      <c r="F524" s="379"/>
      <c r="G524" s="379"/>
      <c r="Q524" s="371"/>
    </row>
    <row r="525" spans="5:17">
      <c r="E525" s="379"/>
      <c r="F525" s="379"/>
      <c r="G525" s="379"/>
      <c r="Q525" s="371"/>
    </row>
    <row r="526" spans="5:17">
      <c r="E526" s="379"/>
      <c r="F526" s="379"/>
      <c r="G526" s="379"/>
      <c r="Q526" s="371"/>
    </row>
    <row r="527" spans="5:17">
      <c r="E527" s="379"/>
      <c r="F527" s="379"/>
      <c r="G527" s="379"/>
      <c r="Q527" s="371"/>
    </row>
    <row r="528" spans="5:17">
      <c r="E528" s="379"/>
      <c r="F528" s="379"/>
      <c r="G528" s="379"/>
      <c r="Q528" s="371"/>
    </row>
    <row r="529" spans="5:17">
      <c r="E529" s="379"/>
      <c r="F529" s="379"/>
      <c r="G529" s="379"/>
      <c r="Q529" s="371"/>
    </row>
    <row r="530" spans="5:17">
      <c r="E530" s="379"/>
      <c r="F530" s="379"/>
      <c r="G530" s="379"/>
      <c r="Q530" s="371"/>
    </row>
    <row r="531" spans="5:17">
      <c r="E531" s="379"/>
      <c r="F531" s="379"/>
      <c r="G531" s="379"/>
      <c r="Q531" s="371"/>
    </row>
    <row r="532" spans="5:17">
      <c r="E532" s="379"/>
      <c r="F532" s="379"/>
      <c r="G532" s="379"/>
      <c r="Q532" s="371"/>
    </row>
    <row r="533" spans="5:17">
      <c r="E533" s="379"/>
      <c r="F533" s="379"/>
      <c r="G533" s="379"/>
      <c r="Q533" s="371"/>
    </row>
    <row r="534" spans="5:17">
      <c r="E534" s="379"/>
      <c r="F534" s="379"/>
      <c r="G534" s="379"/>
      <c r="Q534" s="371"/>
    </row>
    <row r="535" spans="5:17">
      <c r="E535" s="379"/>
      <c r="F535" s="379"/>
      <c r="G535" s="379"/>
      <c r="Q535" s="371"/>
    </row>
    <row r="536" spans="5:17">
      <c r="E536" s="379"/>
      <c r="F536" s="379"/>
      <c r="G536" s="379"/>
      <c r="Q536" s="371"/>
    </row>
    <row r="537" spans="5:17">
      <c r="E537" s="379"/>
      <c r="F537" s="379"/>
      <c r="G537" s="379"/>
      <c r="Q537" s="371"/>
    </row>
    <row r="538" spans="5:17">
      <c r="E538" s="379"/>
      <c r="F538" s="379"/>
      <c r="G538" s="379"/>
      <c r="Q538" s="371"/>
    </row>
    <row r="539" spans="5:17">
      <c r="E539" s="379"/>
      <c r="F539" s="379"/>
      <c r="G539" s="379"/>
      <c r="Q539" s="371"/>
    </row>
    <row r="540" spans="5:17">
      <c r="E540" s="379"/>
      <c r="F540" s="379"/>
      <c r="G540" s="379"/>
      <c r="Q540" s="371"/>
    </row>
    <row r="541" spans="5:17">
      <c r="E541" s="379"/>
      <c r="F541" s="379"/>
      <c r="G541" s="379"/>
      <c r="Q541" s="371"/>
    </row>
    <row r="542" spans="5:17">
      <c r="E542" s="379"/>
      <c r="F542" s="379"/>
      <c r="G542" s="379"/>
      <c r="Q542" s="371"/>
    </row>
    <row r="543" spans="5:17">
      <c r="E543" s="379"/>
      <c r="F543" s="379"/>
      <c r="G543" s="379"/>
      <c r="Q543" s="371"/>
    </row>
    <row r="544" spans="5:17">
      <c r="E544" s="379"/>
      <c r="F544" s="379"/>
      <c r="G544" s="379"/>
      <c r="Q544" s="371"/>
    </row>
    <row r="545" spans="5:17">
      <c r="E545" s="379"/>
      <c r="F545" s="379"/>
      <c r="G545" s="379"/>
      <c r="Q545" s="371"/>
    </row>
    <row r="546" spans="5:17">
      <c r="E546" s="379"/>
      <c r="F546" s="379"/>
      <c r="G546" s="379"/>
      <c r="Q546" s="371"/>
    </row>
    <row r="547" spans="5:17">
      <c r="E547" s="379"/>
      <c r="F547" s="379"/>
      <c r="G547" s="379"/>
      <c r="Q547" s="371"/>
    </row>
    <row r="548" spans="5:17">
      <c r="E548" s="379"/>
      <c r="F548" s="379"/>
      <c r="G548" s="379"/>
      <c r="Q548" s="371"/>
    </row>
    <row r="549" spans="5:17">
      <c r="E549" s="379"/>
      <c r="F549" s="379"/>
      <c r="G549" s="379"/>
      <c r="Q549" s="371"/>
    </row>
    <row r="550" spans="5:17">
      <c r="E550" s="379"/>
      <c r="F550" s="379"/>
      <c r="G550" s="379"/>
      <c r="Q550" s="371"/>
    </row>
    <row r="551" spans="5:17">
      <c r="E551" s="379"/>
      <c r="F551" s="379"/>
      <c r="G551" s="379"/>
      <c r="Q551" s="371"/>
    </row>
    <row r="552" spans="5:17">
      <c r="E552" s="379"/>
      <c r="F552" s="379"/>
      <c r="G552" s="379"/>
      <c r="Q552" s="371"/>
    </row>
    <row r="553" spans="5:17">
      <c r="E553" s="379"/>
      <c r="F553" s="379"/>
      <c r="G553" s="379"/>
      <c r="Q553" s="371"/>
    </row>
    <row r="554" spans="5:17">
      <c r="E554" s="379"/>
      <c r="F554" s="379"/>
      <c r="G554" s="379"/>
      <c r="Q554" s="371"/>
    </row>
    <row r="555" spans="5:17">
      <c r="E555" s="379"/>
      <c r="F555" s="379"/>
      <c r="G555" s="379"/>
      <c r="Q555" s="371"/>
    </row>
    <row r="556" spans="5:17">
      <c r="E556" s="379"/>
      <c r="F556" s="379"/>
      <c r="G556" s="379"/>
      <c r="Q556" s="371"/>
    </row>
    <row r="557" spans="5:17">
      <c r="E557" s="379"/>
      <c r="F557" s="379"/>
      <c r="G557" s="379"/>
      <c r="Q557" s="371"/>
    </row>
    <row r="558" spans="5:17">
      <c r="E558" s="379"/>
      <c r="F558" s="379"/>
      <c r="G558" s="379"/>
      <c r="Q558" s="371"/>
    </row>
    <row r="559" spans="5:17">
      <c r="E559" s="379"/>
      <c r="F559" s="379"/>
      <c r="G559" s="379"/>
      <c r="Q559" s="371"/>
    </row>
    <row r="560" spans="5:17">
      <c r="E560" s="379"/>
      <c r="F560" s="379"/>
      <c r="G560" s="379"/>
      <c r="Q560" s="371"/>
    </row>
    <row r="561" spans="5:17">
      <c r="E561" s="379"/>
      <c r="F561" s="379"/>
      <c r="G561" s="379"/>
      <c r="Q561" s="371"/>
    </row>
    <row r="562" spans="5:17">
      <c r="E562" s="379"/>
      <c r="F562" s="379"/>
      <c r="G562" s="379"/>
      <c r="Q562" s="371"/>
    </row>
    <row r="563" spans="5:17">
      <c r="E563" s="379"/>
      <c r="F563" s="379"/>
      <c r="G563" s="379"/>
      <c r="Q563" s="371"/>
    </row>
    <row r="564" spans="5:17">
      <c r="E564" s="379"/>
      <c r="F564" s="379"/>
      <c r="G564" s="379"/>
      <c r="Q564" s="371"/>
    </row>
    <row r="565" spans="5:17">
      <c r="E565" s="379"/>
      <c r="F565" s="379"/>
      <c r="G565" s="379"/>
      <c r="Q565" s="371"/>
    </row>
    <row r="566" spans="5:17">
      <c r="E566" s="379"/>
      <c r="F566" s="379"/>
      <c r="G566" s="379"/>
      <c r="Q566" s="371"/>
    </row>
    <row r="567" spans="5:17">
      <c r="E567" s="379"/>
      <c r="F567" s="379"/>
      <c r="G567" s="379"/>
      <c r="Q567" s="371"/>
    </row>
    <row r="568" spans="5:17">
      <c r="E568" s="379"/>
      <c r="F568" s="379"/>
      <c r="G568" s="379"/>
      <c r="Q568" s="371"/>
    </row>
    <row r="569" spans="5:17">
      <c r="E569" s="379"/>
      <c r="F569" s="379"/>
      <c r="G569" s="379"/>
      <c r="Q569" s="371"/>
    </row>
    <row r="570" spans="5:17">
      <c r="E570" s="379"/>
      <c r="F570" s="379"/>
      <c r="G570" s="379"/>
      <c r="Q570" s="371"/>
    </row>
    <row r="571" spans="5:17">
      <c r="E571" s="379"/>
      <c r="F571" s="379"/>
      <c r="G571" s="379"/>
      <c r="Q571" s="371"/>
    </row>
    <row r="572" spans="5:17">
      <c r="E572" s="379"/>
      <c r="F572" s="379"/>
      <c r="G572" s="379"/>
      <c r="Q572" s="371"/>
    </row>
    <row r="573" spans="5:17">
      <c r="E573" s="379"/>
      <c r="F573" s="379"/>
      <c r="G573" s="379"/>
      <c r="Q573" s="371"/>
    </row>
    <row r="574" spans="5:17">
      <c r="E574" s="379"/>
      <c r="F574" s="379"/>
      <c r="G574" s="379"/>
      <c r="Q574" s="371"/>
    </row>
    <row r="575" spans="5:17">
      <c r="E575" s="379"/>
      <c r="F575" s="379"/>
      <c r="G575" s="379"/>
      <c r="Q575" s="371"/>
    </row>
    <row r="576" spans="5:17">
      <c r="E576" s="379"/>
      <c r="F576" s="379"/>
      <c r="G576" s="379"/>
      <c r="Q576" s="371"/>
    </row>
    <row r="577" spans="5:17">
      <c r="E577" s="379"/>
      <c r="F577" s="379"/>
      <c r="G577" s="379"/>
      <c r="Q577" s="371"/>
    </row>
    <row r="578" spans="5:17">
      <c r="E578" s="379"/>
      <c r="F578" s="379"/>
      <c r="G578" s="379"/>
      <c r="Q578" s="371"/>
    </row>
    <row r="579" spans="5:17">
      <c r="E579" s="379"/>
      <c r="F579" s="379"/>
      <c r="G579" s="379"/>
      <c r="Q579" s="371"/>
    </row>
    <row r="580" spans="5:17">
      <c r="E580" s="379"/>
      <c r="F580" s="379"/>
      <c r="G580" s="379"/>
      <c r="Q580" s="371"/>
    </row>
    <row r="581" spans="5:17">
      <c r="E581" s="379"/>
      <c r="F581" s="379"/>
      <c r="G581" s="379"/>
      <c r="Q581" s="371"/>
    </row>
    <row r="582" spans="5:17">
      <c r="E582" s="379"/>
      <c r="F582" s="379"/>
      <c r="G582" s="379"/>
      <c r="Q582" s="371"/>
    </row>
    <row r="583" spans="5:17">
      <c r="E583" s="379"/>
      <c r="F583" s="379"/>
      <c r="G583" s="379"/>
      <c r="Q583" s="371"/>
    </row>
    <row r="584" spans="5:17">
      <c r="E584" s="379"/>
      <c r="F584" s="379"/>
      <c r="G584" s="379"/>
      <c r="Q584" s="371"/>
    </row>
    <row r="585" spans="5:17">
      <c r="E585" s="379"/>
      <c r="F585" s="379"/>
      <c r="G585" s="379"/>
      <c r="Q585" s="371"/>
    </row>
    <row r="586" spans="5:17">
      <c r="E586" s="379"/>
      <c r="F586" s="379"/>
      <c r="G586" s="379"/>
      <c r="Q586" s="371"/>
    </row>
    <row r="587" spans="5:17">
      <c r="E587" s="379"/>
      <c r="F587" s="379"/>
      <c r="G587" s="379"/>
      <c r="Q587" s="371"/>
    </row>
    <row r="588" spans="5:17">
      <c r="E588" s="379"/>
      <c r="F588" s="379"/>
      <c r="G588" s="379"/>
      <c r="Q588" s="371"/>
    </row>
    <row r="589" spans="5:17">
      <c r="E589" s="379"/>
      <c r="F589" s="379"/>
      <c r="G589" s="379"/>
      <c r="Q589" s="371"/>
    </row>
    <row r="590" spans="5:17">
      <c r="E590" s="379"/>
      <c r="F590" s="379"/>
      <c r="G590" s="379"/>
      <c r="Q590" s="371"/>
    </row>
    <row r="591" spans="5:17">
      <c r="E591" s="379"/>
      <c r="F591" s="379"/>
      <c r="G591" s="379"/>
      <c r="Q591" s="371"/>
    </row>
    <row r="592" spans="5:17">
      <c r="E592" s="379"/>
      <c r="F592" s="379"/>
      <c r="G592" s="379"/>
      <c r="Q592" s="371"/>
    </row>
    <row r="593" spans="5:17">
      <c r="E593" s="379"/>
      <c r="F593" s="379"/>
      <c r="G593" s="379"/>
      <c r="Q593" s="371"/>
    </row>
    <row r="594" spans="5:17">
      <c r="E594" s="379"/>
      <c r="F594" s="379"/>
      <c r="G594" s="379"/>
      <c r="Q594" s="371"/>
    </row>
    <row r="595" spans="5:17">
      <c r="E595" s="379"/>
      <c r="F595" s="379"/>
      <c r="G595" s="379"/>
      <c r="Q595" s="371"/>
    </row>
    <row r="596" spans="5:17">
      <c r="E596" s="379"/>
      <c r="F596" s="379"/>
      <c r="G596" s="379"/>
      <c r="Q596" s="371"/>
    </row>
    <row r="597" spans="5:17">
      <c r="E597" s="379"/>
      <c r="F597" s="379"/>
      <c r="G597" s="379"/>
      <c r="Q597" s="371"/>
    </row>
    <row r="598" spans="5:17">
      <c r="E598" s="379"/>
      <c r="F598" s="379"/>
      <c r="G598" s="379"/>
      <c r="Q598" s="371"/>
    </row>
    <row r="599" spans="5:17">
      <c r="E599" s="379"/>
      <c r="F599" s="379"/>
      <c r="G599" s="379"/>
      <c r="Q599" s="371"/>
    </row>
    <row r="600" spans="5:17">
      <c r="E600" s="379"/>
      <c r="F600" s="379"/>
      <c r="G600" s="379"/>
      <c r="Q600" s="371"/>
    </row>
    <row r="601" spans="5:17">
      <c r="E601" s="379"/>
      <c r="F601" s="379"/>
      <c r="G601" s="379"/>
      <c r="Q601" s="371"/>
    </row>
    <row r="602" spans="5:17">
      <c r="E602" s="379"/>
      <c r="F602" s="379"/>
      <c r="G602" s="379"/>
      <c r="Q602" s="371"/>
    </row>
    <row r="603" spans="5:17">
      <c r="E603" s="379"/>
      <c r="F603" s="379"/>
      <c r="G603" s="379"/>
      <c r="Q603" s="371"/>
    </row>
    <row r="604" spans="5:17">
      <c r="E604" s="379"/>
      <c r="F604" s="379"/>
      <c r="G604" s="379"/>
      <c r="Q604" s="371"/>
    </row>
    <row r="605" spans="5:17">
      <c r="E605" s="379"/>
      <c r="F605" s="379"/>
      <c r="G605" s="379"/>
      <c r="Q605" s="371"/>
    </row>
    <row r="606" spans="5:17">
      <c r="E606" s="379"/>
      <c r="F606" s="379"/>
      <c r="G606" s="379"/>
      <c r="Q606" s="371"/>
    </row>
    <row r="607" spans="5:17">
      <c r="E607" s="379"/>
      <c r="F607" s="379"/>
      <c r="G607" s="379"/>
      <c r="Q607" s="371"/>
    </row>
    <row r="608" spans="5:17">
      <c r="E608" s="379"/>
      <c r="F608" s="379"/>
      <c r="G608" s="379"/>
      <c r="Q608" s="371"/>
    </row>
    <row r="609" spans="5:17">
      <c r="E609" s="379"/>
      <c r="F609" s="379"/>
      <c r="G609" s="379"/>
      <c r="Q609" s="371"/>
    </row>
    <row r="610" spans="5:17">
      <c r="E610" s="379"/>
      <c r="F610" s="379"/>
      <c r="G610" s="379"/>
      <c r="Q610" s="371"/>
    </row>
    <row r="611" spans="5:17">
      <c r="E611" s="379"/>
      <c r="F611" s="379"/>
      <c r="G611" s="379"/>
      <c r="Q611" s="371"/>
    </row>
    <row r="612" spans="5:17">
      <c r="E612" s="379"/>
      <c r="F612" s="379"/>
      <c r="G612" s="379"/>
      <c r="Q612" s="371"/>
    </row>
    <row r="613" spans="5:17">
      <c r="E613" s="379"/>
      <c r="F613" s="379"/>
      <c r="G613" s="379"/>
      <c r="Q613" s="371"/>
    </row>
    <row r="614" spans="5:17">
      <c r="E614" s="379"/>
      <c r="F614" s="379"/>
      <c r="G614" s="379"/>
      <c r="Q614" s="371"/>
    </row>
    <row r="615" spans="5:17">
      <c r="E615" s="379"/>
      <c r="F615" s="379"/>
      <c r="G615" s="379"/>
      <c r="Q615" s="371"/>
    </row>
    <row r="616" spans="5:17">
      <c r="E616" s="379"/>
      <c r="F616" s="379"/>
      <c r="G616" s="379"/>
      <c r="Q616" s="371"/>
    </row>
    <row r="617" spans="5:17">
      <c r="E617" s="379"/>
      <c r="F617" s="379"/>
      <c r="G617" s="379"/>
      <c r="Q617" s="371"/>
    </row>
    <row r="618" spans="5:17">
      <c r="E618" s="379"/>
      <c r="F618" s="379"/>
      <c r="G618" s="379"/>
      <c r="Q618" s="371"/>
    </row>
    <row r="619" spans="5:17">
      <c r="E619" s="379"/>
      <c r="F619" s="379"/>
      <c r="G619" s="379"/>
      <c r="Q619" s="371"/>
    </row>
    <row r="620" spans="5:17">
      <c r="E620" s="379"/>
      <c r="F620" s="379"/>
      <c r="G620" s="379"/>
      <c r="Q620" s="371"/>
    </row>
    <row r="621" spans="5:17">
      <c r="E621" s="379"/>
      <c r="F621" s="379"/>
      <c r="G621" s="379"/>
      <c r="Q621" s="371"/>
    </row>
    <row r="622" spans="5:17">
      <c r="E622" s="379"/>
      <c r="F622" s="379"/>
      <c r="G622" s="379"/>
      <c r="Q622" s="371"/>
    </row>
    <row r="623" spans="5:17">
      <c r="E623" s="379"/>
      <c r="F623" s="379"/>
      <c r="G623" s="379"/>
      <c r="Q623" s="371"/>
    </row>
    <row r="624" spans="5:17">
      <c r="E624" s="379"/>
      <c r="F624" s="379"/>
      <c r="G624" s="379"/>
      <c r="Q624" s="371"/>
    </row>
    <row r="625" spans="5:17">
      <c r="E625" s="379"/>
      <c r="F625" s="379"/>
      <c r="G625" s="379"/>
      <c r="Q625" s="371"/>
    </row>
    <row r="626" spans="5:17">
      <c r="E626" s="379"/>
      <c r="F626" s="379"/>
      <c r="G626" s="379"/>
      <c r="Q626" s="371"/>
    </row>
    <row r="627" spans="5:17">
      <c r="E627" s="379"/>
      <c r="F627" s="379"/>
      <c r="G627" s="379"/>
      <c r="Q627" s="371"/>
    </row>
    <row r="628" spans="5:17">
      <c r="E628" s="379"/>
      <c r="F628" s="379"/>
      <c r="G628" s="379"/>
      <c r="Q628" s="371"/>
    </row>
    <row r="629" spans="5:17">
      <c r="E629" s="379"/>
      <c r="F629" s="379"/>
      <c r="G629" s="379"/>
      <c r="Q629" s="371"/>
    </row>
    <row r="630" spans="5:17">
      <c r="E630" s="379"/>
      <c r="F630" s="379"/>
      <c r="G630" s="379"/>
      <c r="Q630" s="371"/>
    </row>
    <row r="631" spans="5:17">
      <c r="E631" s="379"/>
      <c r="F631" s="379"/>
      <c r="G631" s="379"/>
      <c r="Q631" s="371"/>
    </row>
    <row r="632" spans="5:17">
      <c r="E632" s="379"/>
      <c r="F632" s="379"/>
      <c r="G632" s="379"/>
      <c r="Q632" s="371"/>
    </row>
    <row r="633" spans="5:17">
      <c r="E633" s="379"/>
      <c r="F633" s="379"/>
      <c r="G633" s="379"/>
      <c r="Q633" s="371"/>
    </row>
    <row r="634" spans="5:17">
      <c r="E634" s="379"/>
      <c r="F634" s="379"/>
      <c r="G634" s="379"/>
      <c r="Q634" s="371"/>
    </row>
    <row r="635" spans="5:17">
      <c r="E635" s="379"/>
      <c r="F635" s="379"/>
      <c r="G635" s="379"/>
      <c r="Q635" s="371"/>
    </row>
    <row r="636" spans="5:17">
      <c r="E636" s="379"/>
      <c r="F636" s="379"/>
      <c r="G636" s="379"/>
      <c r="Q636" s="371"/>
    </row>
    <row r="637" spans="5:17">
      <c r="E637" s="379"/>
      <c r="F637" s="379"/>
      <c r="G637" s="379"/>
      <c r="Q637" s="371"/>
    </row>
    <row r="638" spans="5:17">
      <c r="E638" s="379"/>
      <c r="F638" s="379"/>
      <c r="G638" s="379"/>
      <c r="Q638" s="371"/>
    </row>
    <row r="639" spans="5:17">
      <c r="E639" s="379"/>
      <c r="F639" s="379"/>
      <c r="G639" s="379"/>
      <c r="Q639" s="371"/>
    </row>
    <row r="640" spans="5:17">
      <c r="E640" s="379"/>
      <c r="F640" s="379"/>
      <c r="G640" s="379"/>
      <c r="Q640" s="371"/>
    </row>
    <row r="641" spans="5:17">
      <c r="E641" s="379"/>
      <c r="F641" s="379"/>
      <c r="G641" s="379"/>
      <c r="Q641" s="371"/>
    </row>
    <row r="642" spans="5:17">
      <c r="E642" s="379"/>
      <c r="F642" s="379"/>
      <c r="G642" s="379"/>
      <c r="Q642" s="371"/>
    </row>
    <row r="643" spans="5:17">
      <c r="E643" s="379"/>
      <c r="F643" s="379"/>
      <c r="G643" s="379"/>
      <c r="Q643" s="371"/>
    </row>
    <row r="644" spans="5:17">
      <c r="E644" s="379"/>
      <c r="F644" s="379"/>
      <c r="G644" s="379"/>
      <c r="Q644" s="371"/>
    </row>
    <row r="645" spans="5:17">
      <c r="E645" s="379"/>
      <c r="F645" s="379"/>
      <c r="G645" s="379"/>
      <c r="Q645" s="371"/>
    </row>
    <row r="646" spans="5:17">
      <c r="E646" s="379"/>
      <c r="F646" s="379"/>
      <c r="G646" s="379"/>
      <c r="Q646" s="371"/>
    </row>
    <row r="647" spans="5:17">
      <c r="E647" s="379"/>
      <c r="F647" s="379"/>
      <c r="G647" s="379"/>
      <c r="Q647" s="371"/>
    </row>
    <row r="648" spans="5:17">
      <c r="E648" s="379"/>
      <c r="F648" s="379"/>
      <c r="G648" s="379"/>
      <c r="Q648" s="371"/>
    </row>
    <row r="649" spans="5:17">
      <c r="E649" s="379"/>
      <c r="F649" s="379"/>
      <c r="G649" s="379"/>
      <c r="Q649" s="371"/>
    </row>
    <row r="650" spans="5:17">
      <c r="E650" s="379"/>
      <c r="F650" s="379"/>
      <c r="G650" s="379"/>
      <c r="Q650" s="371"/>
    </row>
    <row r="651" spans="5:17">
      <c r="E651" s="379"/>
      <c r="F651" s="379"/>
      <c r="G651" s="379"/>
      <c r="Q651" s="371"/>
    </row>
    <row r="652" spans="5:17">
      <c r="E652" s="379"/>
      <c r="F652" s="379"/>
      <c r="G652" s="379"/>
      <c r="Q652" s="371"/>
    </row>
    <row r="653" spans="5:17">
      <c r="E653" s="379"/>
      <c r="F653" s="379"/>
      <c r="G653" s="379"/>
      <c r="Q653" s="371"/>
    </row>
    <row r="654" spans="5:17">
      <c r="E654" s="379"/>
      <c r="F654" s="379"/>
      <c r="G654" s="379"/>
      <c r="Q654" s="371"/>
    </row>
    <row r="655" spans="5:17">
      <c r="E655" s="379"/>
      <c r="F655" s="379"/>
      <c r="G655" s="379"/>
      <c r="Q655" s="371"/>
    </row>
    <row r="656" spans="5:17">
      <c r="E656" s="379"/>
      <c r="F656" s="379"/>
      <c r="G656" s="379"/>
      <c r="Q656" s="371"/>
    </row>
    <row r="657" spans="5:17">
      <c r="E657" s="379"/>
      <c r="F657" s="379"/>
      <c r="G657" s="379"/>
      <c r="Q657" s="371"/>
    </row>
    <row r="658" spans="5:17">
      <c r="E658" s="379"/>
      <c r="F658" s="379"/>
      <c r="G658" s="379"/>
      <c r="Q658" s="371"/>
    </row>
    <row r="659" spans="5:17">
      <c r="E659" s="379"/>
      <c r="F659" s="379"/>
      <c r="G659" s="379"/>
      <c r="Q659" s="371"/>
    </row>
    <row r="660" spans="5:17">
      <c r="E660" s="379"/>
      <c r="F660" s="379"/>
      <c r="G660" s="379"/>
      <c r="Q660" s="371"/>
    </row>
    <row r="661" spans="5:17">
      <c r="E661" s="379"/>
      <c r="F661" s="379"/>
      <c r="G661" s="379"/>
      <c r="Q661" s="371"/>
    </row>
    <row r="662" spans="5:17">
      <c r="E662" s="379"/>
      <c r="F662" s="379"/>
      <c r="G662" s="379"/>
      <c r="Q662" s="371"/>
    </row>
    <row r="663" spans="5:17">
      <c r="E663" s="379"/>
      <c r="F663" s="379"/>
      <c r="G663" s="379"/>
      <c r="Q663" s="371"/>
    </row>
    <row r="664" spans="5:17">
      <c r="E664" s="379"/>
      <c r="F664" s="379"/>
      <c r="G664" s="379"/>
      <c r="Q664" s="371"/>
    </row>
    <row r="665" spans="5:17">
      <c r="E665" s="379"/>
      <c r="F665" s="379"/>
      <c r="G665" s="379"/>
      <c r="Q665" s="371"/>
    </row>
    <row r="666" spans="5:17">
      <c r="E666" s="379"/>
      <c r="F666" s="379"/>
      <c r="G666" s="379"/>
      <c r="Q666" s="371"/>
    </row>
    <row r="667" spans="5:17">
      <c r="E667" s="379"/>
      <c r="F667" s="379"/>
      <c r="G667" s="379"/>
      <c r="Q667" s="371"/>
    </row>
    <row r="668" spans="5:17">
      <c r="E668" s="379"/>
      <c r="F668" s="379"/>
      <c r="G668" s="379"/>
      <c r="Q668" s="371"/>
    </row>
    <row r="669" spans="5:17">
      <c r="E669" s="379"/>
      <c r="F669" s="379"/>
      <c r="G669" s="379"/>
      <c r="Q669" s="371"/>
    </row>
    <row r="670" spans="5:17">
      <c r="E670" s="379"/>
      <c r="F670" s="379"/>
      <c r="G670" s="379"/>
      <c r="Q670" s="371"/>
    </row>
    <row r="671" spans="5:17">
      <c r="E671" s="379"/>
      <c r="F671" s="379"/>
      <c r="G671" s="379"/>
      <c r="Q671" s="371"/>
    </row>
    <row r="672" spans="5:17">
      <c r="E672" s="379"/>
      <c r="F672" s="379"/>
      <c r="G672" s="379"/>
      <c r="Q672" s="371"/>
    </row>
    <row r="673" spans="5:17">
      <c r="E673" s="379"/>
      <c r="F673" s="379"/>
      <c r="G673" s="379"/>
      <c r="Q673" s="371"/>
    </row>
    <row r="674" spans="5:17">
      <c r="E674" s="379"/>
      <c r="F674" s="379"/>
      <c r="G674" s="379"/>
      <c r="Q674" s="371"/>
    </row>
    <row r="675" spans="5:17">
      <c r="E675" s="379"/>
      <c r="F675" s="379"/>
      <c r="G675" s="379"/>
      <c r="Q675" s="371"/>
    </row>
    <row r="676" spans="5:17">
      <c r="E676" s="379"/>
      <c r="F676" s="379"/>
      <c r="G676" s="379"/>
      <c r="Q676" s="371"/>
    </row>
    <row r="677" spans="5:17">
      <c r="E677" s="379"/>
      <c r="F677" s="379"/>
      <c r="G677" s="379"/>
      <c r="Q677" s="371"/>
    </row>
    <row r="678" spans="5:17">
      <c r="E678" s="379"/>
      <c r="F678" s="379"/>
      <c r="G678" s="379"/>
      <c r="Q678" s="371"/>
    </row>
    <row r="679" spans="5:17">
      <c r="E679" s="379"/>
      <c r="F679" s="379"/>
      <c r="G679" s="379"/>
      <c r="Q679" s="371"/>
    </row>
    <row r="680" spans="5:17">
      <c r="E680" s="379"/>
      <c r="F680" s="379"/>
      <c r="G680" s="379"/>
      <c r="Q680" s="371"/>
    </row>
    <row r="681" spans="5:17">
      <c r="E681" s="379"/>
      <c r="F681" s="379"/>
      <c r="G681" s="379"/>
      <c r="Q681" s="371"/>
    </row>
    <row r="682" spans="5:17">
      <c r="E682" s="379"/>
      <c r="F682" s="379"/>
      <c r="G682" s="379"/>
      <c r="Q682" s="371"/>
    </row>
    <row r="683" spans="5:17">
      <c r="E683" s="379"/>
      <c r="F683" s="379"/>
      <c r="G683" s="379"/>
      <c r="Q683" s="371"/>
    </row>
    <row r="684" spans="5:17">
      <c r="E684" s="379"/>
      <c r="F684" s="379"/>
      <c r="G684" s="379"/>
      <c r="Q684" s="371"/>
    </row>
    <row r="685" spans="5:17">
      <c r="E685" s="379"/>
      <c r="F685" s="379"/>
      <c r="G685" s="379"/>
      <c r="Q685" s="371"/>
    </row>
    <row r="686" spans="5:17">
      <c r="E686" s="379"/>
      <c r="F686" s="379"/>
      <c r="G686" s="379"/>
      <c r="Q686" s="371"/>
    </row>
    <row r="687" spans="5:17">
      <c r="E687" s="379"/>
      <c r="F687" s="379"/>
      <c r="G687" s="379"/>
      <c r="Q687" s="371"/>
    </row>
    <row r="688" spans="5:17">
      <c r="E688" s="379"/>
      <c r="F688" s="379"/>
      <c r="G688" s="379"/>
      <c r="Q688" s="371"/>
    </row>
    <row r="689" spans="5:17">
      <c r="E689" s="379"/>
      <c r="F689" s="379"/>
      <c r="G689" s="379"/>
      <c r="Q689" s="371"/>
    </row>
    <row r="690" spans="5:17">
      <c r="E690" s="379"/>
      <c r="F690" s="379"/>
      <c r="G690" s="379"/>
      <c r="Q690" s="371"/>
    </row>
    <row r="691" spans="5:17">
      <c r="E691" s="379"/>
      <c r="F691" s="379"/>
      <c r="G691" s="379"/>
      <c r="Q691" s="371"/>
    </row>
    <row r="692" spans="5:17">
      <c r="E692" s="379"/>
      <c r="F692" s="379"/>
      <c r="G692" s="379"/>
      <c r="Q692" s="371"/>
    </row>
    <row r="693" spans="5:17">
      <c r="E693" s="379"/>
      <c r="F693" s="379"/>
      <c r="G693" s="379"/>
      <c r="Q693" s="371"/>
    </row>
    <row r="694" spans="5:17">
      <c r="E694" s="379"/>
      <c r="F694" s="379"/>
      <c r="G694" s="379"/>
      <c r="Q694" s="371"/>
    </row>
    <row r="695" spans="5:17">
      <c r="E695" s="379"/>
      <c r="F695" s="379"/>
      <c r="G695" s="379"/>
      <c r="Q695" s="371"/>
    </row>
    <row r="696" spans="5:17">
      <c r="E696" s="379"/>
      <c r="F696" s="379"/>
      <c r="G696" s="379"/>
      <c r="Q696" s="371"/>
    </row>
    <row r="697" spans="5:17">
      <c r="E697" s="379"/>
      <c r="F697" s="379"/>
      <c r="G697" s="379"/>
      <c r="Q697" s="371"/>
    </row>
    <row r="698" spans="5:17">
      <c r="E698" s="379"/>
      <c r="F698" s="379"/>
      <c r="G698" s="379"/>
      <c r="Q698" s="371"/>
    </row>
    <row r="699" spans="5:17">
      <c r="E699" s="379"/>
      <c r="F699" s="379"/>
      <c r="G699" s="379"/>
      <c r="Q699" s="371"/>
    </row>
    <row r="700" spans="5:17">
      <c r="E700" s="379"/>
      <c r="F700" s="379"/>
      <c r="G700" s="379"/>
      <c r="Q700" s="371"/>
    </row>
    <row r="701" spans="5:17">
      <c r="E701" s="379"/>
      <c r="F701" s="379"/>
      <c r="G701" s="379"/>
      <c r="Q701" s="371"/>
    </row>
    <row r="702" spans="5:17">
      <c r="E702" s="379"/>
      <c r="F702" s="379"/>
      <c r="G702" s="379"/>
      <c r="Q702" s="371"/>
    </row>
    <row r="703" spans="5:17">
      <c r="E703" s="379"/>
      <c r="F703" s="379"/>
      <c r="G703" s="379"/>
      <c r="Q703" s="371"/>
    </row>
    <row r="704" spans="5:17">
      <c r="E704" s="379"/>
      <c r="F704" s="379"/>
      <c r="G704" s="379"/>
      <c r="Q704" s="371"/>
    </row>
    <row r="705" spans="5:17">
      <c r="E705" s="379"/>
      <c r="F705" s="379"/>
      <c r="G705" s="379"/>
      <c r="Q705" s="371"/>
    </row>
    <row r="706" spans="5:17">
      <c r="E706" s="379"/>
      <c r="F706" s="379"/>
      <c r="G706" s="379"/>
      <c r="Q706" s="371"/>
    </row>
    <row r="707" spans="5:17">
      <c r="E707" s="379"/>
      <c r="F707" s="379"/>
      <c r="G707" s="379"/>
      <c r="Q707" s="371"/>
    </row>
    <row r="708" spans="5:17">
      <c r="E708" s="379"/>
      <c r="F708" s="379"/>
      <c r="G708" s="379"/>
      <c r="Q708" s="371"/>
    </row>
    <row r="709" spans="5:17">
      <c r="E709" s="379"/>
      <c r="F709" s="379"/>
      <c r="G709" s="379"/>
      <c r="Q709" s="371"/>
    </row>
    <row r="710" spans="5:17">
      <c r="E710" s="379"/>
      <c r="F710" s="379"/>
      <c r="G710" s="379"/>
      <c r="Q710" s="371"/>
    </row>
    <row r="711" spans="5:17">
      <c r="E711" s="379"/>
      <c r="F711" s="379"/>
      <c r="G711" s="379"/>
      <c r="Q711" s="371"/>
    </row>
    <row r="712" spans="5:17">
      <c r="E712" s="379"/>
      <c r="F712" s="379"/>
      <c r="G712" s="379"/>
      <c r="Q712" s="371"/>
    </row>
    <row r="713" spans="5:17">
      <c r="E713" s="379"/>
      <c r="F713" s="379"/>
      <c r="G713" s="379"/>
      <c r="Q713" s="371"/>
    </row>
    <row r="714" spans="5:17">
      <c r="E714" s="379"/>
      <c r="F714" s="379"/>
      <c r="G714" s="379"/>
      <c r="Q714" s="371"/>
    </row>
    <row r="715" spans="5:17">
      <c r="E715" s="379"/>
      <c r="F715" s="379"/>
      <c r="G715" s="379"/>
      <c r="Q715" s="371"/>
    </row>
    <row r="716" spans="5:17">
      <c r="E716" s="379"/>
      <c r="F716" s="379"/>
      <c r="G716" s="379"/>
      <c r="Q716" s="371"/>
    </row>
    <row r="717" spans="5:17">
      <c r="E717" s="379"/>
      <c r="F717" s="379"/>
      <c r="G717" s="379"/>
      <c r="Q717" s="371"/>
    </row>
    <row r="718" spans="5:17">
      <c r="E718" s="379"/>
      <c r="F718" s="379"/>
      <c r="G718" s="379"/>
      <c r="Q718" s="371"/>
    </row>
    <row r="719" spans="5:17">
      <c r="E719" s="379"/>
      <c r="F719" s="379"/>
      <c r="G719" s="379"/>
      <c r="Q719" s="371"/>
    </row>
    <row r="720" spans="5:17">
      <c r="E720" s="379"/>
      <c r="F720" s="379"/>
      <c r="G720" s="379"/>
      <c r="Q720" s="371"/>
    </row>
    <row r="721" spans="5:17">
      <c r="E721" s="379"/>
      <c r="F721" s="379"/>
      <c r="G721" s="379"/>
      <c r="Q721" s="371"/>
    </row>
    <row r="722" spans="5:17">
      <c r="E722" s="379"/>
      <c r="F722" s="379"/>
      <c r="G722" s="379"/>
      <c r="Q722" s="371"/>
    </row>
    <row r="723" spans="5:17">
      <c r="E723" s="379"/>
      <c r="F723" s="379"/>
      <c r="G723" s="379"/>
      <c r="Q723" s="371"/>
    </row>
    <row r="724" spans="5:17">
      <c r="E724" s="379"/>
      <c r="F724" s="379"/>
      <c r="G724" s="379"/>
      <c r="Q724" s="371"/>
    </row>
    <row r="725" spans="5:17">
      <c r="E725" s="379"/>
      <c r="F725" s="379"/>
      <c r="G725" s="379"/>
      <c r="Q725" s="371"/>
    </row>
    <row r="726" spans="5:17">
      <c r="E726" s="379"/>
      <c r="F726" s="379"/>
      <c r="G726" s="379"/>
      <c r="Q726" s="371"/>
    </row>
    <row r="727" spans="5:17">
      <c r="E727" s="379"/>
      <c r="F727" s="379"/>
      <c r="G727" s="379"/>
      <c r="Q727" s="371"/>
    </row>
    <row r="728" spans="5:17">
      <c r="E728" s="379"/>
      <c r="F728" s="379"/>
      <c r="G728" s="379"/>
      <c r="Q728" s="371"/>
    </row>
    <row r="729" spans="5:17">
      <c r="E729" s="379"/>
      <c r="F729" s="379"/>
      <c r="G729" s="379"/>
      <c r="Q729" s="371"/>
    </row>
    <row r="730" spans="5:17">
      <c r="E730" s="379"/>
      <c r="F730" s="379"/>
      <c r="G730" s="379"/>
      <c r="Q730" s="371"/>
    </row>
    <row r="731" spans="5:17">
      <c r="E731" s="379"/>
      <c r="F731" s="379"/>
      <c r="G731" s="379"/>
      <c r="Q731" s="371"/>
    </row>
    <row r="732" spans="5:17">
      <c r="E732" s="379"/>
      <c r="F732" s="379"/>
      <c r="G732" s="379"/>
      <c r="Q732" s="371"/>
    </row>
    <row r="733" spans="5:17">
      <c r="E733" s="379"/>
      <c r="F733" s="379"/>
      <c r="G733" s="379"/>
      <c r="Q733" s="371"/>
    </row>
    <row r="734" spans="5:17">
      <c r="E734" s="379"/>
      <c r="F734" s="379"/>
      <c r="G734" s="379"/>
      <c r="Q734" s="371"/>
    </row>
    <row r="735" spans="5:17">
      <c r="E735" s="379"/>
      <c r="F735" s="379"/>
      <c r="G735" s="379"/>
      <c r="Q735" s="371"/>
    </row>
    <row r="736" spans="5:17">
      <c r="E736" s="379"/>
      <c r="F736" s="379"/>
      <c r="G736" s="379"/>
      <c r="Q736" s="371"/>
    </row>
    <row r="737" spans="5:17">
      <c r="E737" s="379"/>
      <c r="F737" s="379"/>
      <c r="G737" s="379"/>
      <c r="Q737" s="371"/>
    </row>
    <row r="738" spans="5:17">
      <c r="E738" s="379"/>
      <c r="F738" s="379"/>
      <c r="G738" s="379"/>
      <c r="Q738" s="371"/>
    </row>
    <row r="739" spans="5:17">
      <c r="E739" s="379"/>
      <c r="F739" s="379"/>
      <c r="G739" s="379"/>
      <c r="Q739" s="371"/>
    </row>
    <row r="740" spans="5:17">
      <c r="E740" s="379"/>
      <c r="F740" s="379"/>
      <c r="G740" s="379"/>
      <c r="Q740" s="371"/>
    </row>
    <row r="741" spans="5:17">
      <c r="E741" s="379"/>
      <c r="F741" s="379"/>
      <c r="G741" s="379"/>
      <c r="Q741" s="371"/>
    </row>
    <row r="742" spans="5:17">
      <c r="E742" s="379"/>
      <c r="F742" s="379"/>
      <c r="G742" s="379"/>
      <c r="Q742" s="371"/>
    </row>
    <row r="743" spans="5:17">
      <c r="E743" s="379"/>
      <c r="F743" s="379"/>
      <c r="G743" s="379"/>
      <c r="Q743" s="371"/>
    </row>
    <row r="744" spans="5:17">
      <c r="E744" s="379"/>
      <c r="F744" s="379"/>
      <c r="G744" s="379"/>
      <c r="Q744" s="371"/>
    </row>
    <row r="745" spans="5:17">
      <c r="E745" s="379"/>
      <c r="F745" s="379"/>
      <c r="G745" s="379"/>
      <c r="Q745" s="371"/>
    </row>
    <row r="746" spans="5:17">
      <c r="E746" s="379"/>
      <c r="F746" s="379"/>
      <c r="G746" s="379"/>
      <c r="Q746" s="371"/>
    </row>
    <row r="747" spans="5:17">
      <c r="E747" s="379"/>
      <c r="F747" s="379"/>
      <c r="G747" s="379"/>
      <c r="Q747" s="371"/>
    </row>
    <row r="748" spans="5:17">
      <c r="E748" s="379"/>
      <c r="F748" s="379"/>
      <c r="G748" s="379"/>
      <c r="Q748" s="371"/>
    </row>
    <row r="749" spans="5:17">
      <c r="E749" s="379"/>
      <c r="F749" s="379"/>
      <c r="G749" s="379"/>
      <c r="Q749" s="371"/>
    </row>
    <row r="750" spans="5:17">
      <c r="E750" s="379"/>
      <c r="F750" s="379"/>
      <c r="G750" s="379"/>
      <c r="Q750" s="371"/>
    </row>
    <row r="751" spans="5:17">
      <c r="E751" s="379"/>
      <c r="F751" s="379"/>
      <c r="G751" s="379"/>
      <c r="Q751" s="371"/>
    </row>
    <row r="752" spans="5:17">
      <c r="E752" s="379"/>
      <c r="F752" s="379"/>
      <c r="G752" s="379"/>
      <c r="Q752" s="371"/>
    </row>
    <row r="753" spans="5:17">
      <c r="E753" s="379"/>
      <c r="F753" s="379"/>
      <c r="G753" s="379"/>
      <c r="Q753" s="371"/>
    </row>
    <row r="754" spans="5:17">
      <c r="E754" s="379"/>
      <c r="F754" s="379"/>
      <c r="G754" s="379"/>
      <c r="Q754" s="371"/>
    </row>
    <row r="755" spans="5:17">
      <c r="E755" s="379"/>
      <c r="F755" s="379"/>
      <c r="G755" s="379"/>
      <c r="Q755" s="371"/>
    </row>
    <row r="756" spans="5:17">
      <c r="E756" s="379"/>
      <c r="F756" s="379"/>
      <c r="G756" s="379"/>
      <c r="Q756" s="371"/>
    </row>
    <row r="757" spans="5:17">
      <c r="E757" s="379"/>
      <c r="F757" s="379"/>
      <c r="G757" s="379"/>
      <c r="Q757" s="371"/>
    </row>
    <row r="758" spans="5:17">
      <c r="E758" s="379"/>
      <c r="F758" s="379"/>
      <c r="G758" s="379"/>
      <c r="Q758" s="371"/>
    </row>
    <row r="759" spans="5:17">
      <c r="E759" s="379"/>
      <c r="F759" s="379"/>
      <c r="G759" s="379"/>
      <c r="Q759" s="371"/>
    </row>
    <row r="760" spans="5:17">
      <c r="E760" s="379"/>
      <c r="F760" s="379"/>
      <c r="G760" s="379"/>
      <c r="Q760" s="371"/>
    </row>
    <row r="761" spans="5:17">
      <c r="E761" s="379"/>
      <c r="F761" s="379"/>
      <c r="G761" s="379"/>
      <c r="Q761" s="371"/>
    </row>
    <row r="762" spans="5:17">
      <c r="E762" s="379"/>
      <c r="F762" s="379"/>
      <c r="G762" s="379"/>
      <c r="Q762" s="371"/>
    </row>
    <row r="763" spans="5:17">
      <c r="E763" s="379"/>
      <c r="F763" s="379"/>
      <c r="G763" s="379"/>
      <c r="Q763" s="371"/>
    </row>
    <row r="764" spans="5:17">
      <c r="E764" s="379"/>
      <c r="F764" s="379"/>
      <c r="G764" s="379"/>
      <c r="Q764" s="371"/>
    </row>
    <row r="765" spans="5:17">
      <c r="E765" s="379"/>
      <c r="F765" s="379"/>
      <c r="G765" s="379"/>
      <c r="Q765" s="371"/>
    </row>
    <row r="766" spans="5:17">
      <c r="E766" s="379"/>
      <c r="F766" s="379"/>
      <c r="G766" s="379"/>
      <c r="Q766" s="371"/>
    </row>
    <row r="767" spans="5:17">
      <c r="E767" s="379"/>
      <c r="F767" s="379"/>
      <c r="G767" s="379"/>
      <c r="Q767" s="371"/>
    </row>
    <row r="768" spans="5:17">
      <c r="E768" s="379"/>
      <c r="F768" s="379"/>
      <c r="G768" s="379"/>
      <c r="Q768" s="371"/>
    </row>
    <row r="769" spans="5:17">
      <c r="E769" s="379"/>
      <c r="F769" s="379"/>
      <c r="G769" s="379"/>
      <c r="Q769" s="371"/>
    </row>
    <row r="770" spans="5:17">
      <c r="E770" s="379"/>
      <c r="F770" s="379"/>
      <c r="G770" s="379"/>
      <c r="Q770" s="371"/>
    </row>
    <row r="771" spans="5:17">
      <c r="E771" s="379"/>
      <c r="F771" s="379"/>
      <c r="G771" s="379"/>
      <c r="Q771" s="371"/>
    </row>
    <row r="772" spans="5:17">
      <c r="E772" s="379"/>
      <c r="F772" s="379"/>
      <c r="G772" s="379"/>
      <c r="Q772" s="371"/>
    </row>
    <row r="773" spans="5:17">
      <c r="E773" s="379"/>
      <c r="F773" s="379"/>
      <c r="G773" s="379"/>
      <c r="Q773" s="371"/>
    </row>
    <row r="774" spans="5:17">
      <c r="E774" s="379"/>
      <c r="F774" s="379"/>
      <c r="G774" s="379"/>
      <c r="Q774" s="371"/>
    </row>
    <row r="775" spans="5:17">
      <c r="E775" s="379"/>
      <c r="F775" s="379"/>
      <c r="G775" s="379"/>
      <c r="Q775" s="371"/>
    </row>
    <row r="776" spans="5:17">
      <c r="E776" s="379"/>
      <c r="F776" s="379"/>
      <c r="G776" s="379"/>
      <c r="Q776" s="371"/>
    </row>
    <row r="777" spans="5:17">
      <c r="E777" s="379"/>
      <c r="F777" s="379"/>
      <c r="G777" s="379"/>
      <c r="Q777" s="371"/>
    </row>
    <row r="778" spans="5:17">
      <c r="E778" s="379"/>
      <c r="F778" s="379"/>
      <c r="G778" s="379"/>
      <c r="Q778" s="371"/>
    </row>
    <row r="779" spans="5:17">
      <c r="E779" s="379"/>
      <c r="F779" s="379"/>
      <c r="G779" s="379"/>
      <c r="Q779" s="371"/>
    </row>
    <row r="780" spans="5:17">
      <c r="E780" s="379"/>
      <c r="F780" s="379"/>
      <c r="G780" s="379"/>
      <c r="Q780" s="371"/>
    </row>
    <row r="781" spans="5:17">
      <c r="E781" s="379"/>
      <c r="F781" s="379"/>
      <c r="G781" s="379"/>
      <c r="Q781" s="371"/>
    </row>
    <row r="782" spans="5:17">
      <c r="E782" s="379"/>
      <c r="F782" s="379"/>
      <c r="G782" s="379"/>
      <c r="Q782" s="371"/>
    </row>
    <row r="783" spans="5:17">
      <c r="E783" s="379"/>
      <c r="F783" s="379"/>
      <c r="G783" s="379"/>
      <c r="Q783" s="371"/>
    </row>
    <row r="784" spans="5:17">
      <c r="E784" s="379"/>
      <c r="F784" s="379"/>
      <c r="G784" s="379"/>
      <c r="Q784" s="371"/>
    </row>
    <row r="785" spans="5:17">
      <c r="E785" s="379"/>
      <c r="F785" s="379"/>
      <c r="G785" s="379"/>
      <c r="Q785" s="371"/>
    </row>
    <row r="786" spans="5:17">
      <c r="E786" s="379"/>
      <c r="F786" s="379"/>
      <c r="G786" s="379"/>
      <c r="Q786" s="371"/>
    </row>
    <row r="787" spans="5:17">
      <c r="E787" s="379"/>
      <c r="F787" s="379"/>
      <c r="G787" s="379"/>
      <c r="Q787" s="371"/>
    </row>
    <row r="788" spans="5:17">
      <c r="E788" s="379"/>
      <c r="F788" s="379"/>
      <c r="G788" s="379"/>
      <c r="Q788" s="371"/>
    </row>
    <row r="789" spans="5:17">
      <c r="E789" s="379"/>
      <c r="F789" s="379"/>
      <c r="G789" s="379"/>
      <c r="Q789" s="371"/>
    </row>
    <row r="790" spans="5:17">
      <c r="E790" s="379"/>
      <c r="F790" s="379"/>
      <c r="G790" s="379"/>
      <c r="Q790" s="371"/>
    </row>
    <row r="791" spans="5:17">
      <c r="E791" s="379"/>
      <c r="F791" s="379"/>
      <c r="G791" s="379"/>
      <c r="Q791" s="371"/>
    </row>
    <row r="792" spans="5:17">
      <c r="E792" s="379"/>
      <c r="F792" s="379"/>
      <c r="G792" s="379"/>
      <c r="Q792" s="371"/>
    </row>
    <row r="793" spans="5:17">
      <c r="E793" s="379"/>
      <c r="F793" s="379"/>
      <c r="G793" s="379"/>
      <c r="Q793" s="371"/>
    </row>
    <row r="794" spans="5:17">
      <c r="E794" s="379"/>
      <c r="F794" s="379"/>
      <c r="G794" s="379"/>
      <c r="Q794" s="371"/>
    </row>
    <row r="795" spans="5:17">
      <c r="E795" s="379"/>
      <c r="F795" s="379"/>
      <c r="G795" s="379"/>
      <c r="Q795" s="371"/>
    </row>
    <row r="796" spans="5:17">
      <c r="E796" s="379"/>
      <c r="F796" s="379"/>
      <c r="G796" s="379"/>
      <c r="Q796" s="371"/>
    </row>
    <row r="797" spans="5:17">
      <c r="E797" s="379"/>
      <c r="F797" s="379"/>
      <c r="G797" s="379"/>
      <c r="Q797" s="371"/>
    </row>
    <row r="798" spans="5:17">
      <c r="E798" s="379"/>
      <c r="F798" s="379"/>
      <c r="G798" s="379"/>
      <c r="Q798" s="371"/>
    </row>
    <row r="799" spans="5:17">
      <c r="E799" s="379"/>
      <c r="F799" s="379"/>
      <c r="G799" s="379"/>
      <c r="Q799" s="371"/>
    </row>
    <row r="800" spans="5:17">
      <c r="E800" s="379"/>
      <c r="F800" s="379"/>
      <c r="G800" s="379"/>
      <c r="Q800" s="371"/>
    </row>
    <row r="801" spans="5:17">
      <c r="E801" s="379"/>
      <c r="F801" s="379"/>
      <c r="G801" s="379"/>
      <c r="Q801" s="371"/>
    </row>
    <row r="802" spans="5:17">
      <c r="E802" s="379"/>
      <c r="F802" s="379"/>
      <c r="G802" s="379"/>
      <c r="Q802" s="371"/>
    </row>
    <row r="803" spans="5:17">
      <c r="E803" s="379"/>
      <c r="F803" s="379"/>
      <c r="G803" s="379"/>
      <c r="Q803" s="371"/>
    </row>
    <row r="804" spans="5:17">
      <c r="E804" s="379"/>
      <c r="F804" s="379"/>
      <c r="G804" s="379"/>
      <c r="Q804" s="371"/>
    </row>
    <row r="805" spans="5:17">
      <c r="E805" s="379"/>
      <c r="F805" s="379"/>
      <c r="G805" s="379"/>
      <c r="Q805" s="371"/>
    </row>
    <row r="806" spans="5:17">
      <c r="E806" s="379"/>
      <c r="F806" s="379"/>
      <c r="G806" s="379"/>
      <c r="Q806" s="371"/>
    </row>
    <row r="807" spans="5:17">
      <c r="E807" s="379"/>
      <c r="F807" s="379"/>
      <c r="G807" s="379"/>
      <c r="Q807" s="371"/>
    </row>
    <row r="808" spans="5:17">
      <c r="E808" s="379"/>
      <c r="F808" s="379"/>
      <c r="G808" s="379"/>
      <c r="Q808" s="371"/>
    </row>
    <row r="809" spans="5:17">
      <c r="E809" s="379"/>
      <c r="F809" s="379"/>
      <c r="G809" s="379"/>
      <c r="Q809" s="371"/>
    </row>
    <row r="810" spans="5:17">
      <c r="E810" s="379"/>
      <c r="F810" s="379"/>
      <c r="G810" s="379"/>
      <c r="Q810" s="371"/>
    </row>
    <row r="811" spans="5:17">
      <c r="E811" s="379"/>
      <c r="F811" s="379"/>
      <c r="G811" s="379"/>
      <c r="Q811" s="371"/>
    </row>
    <row r="812" spans="5:17">
      <c r="E812" s="379"/>
      <c r="F812" s="379"/>
      <c r="G812" s="379"/>
      <c r="Q812" s="371"/>
    </row>
    <row r="813" spans="5:17">
      <c r="E813" s="379"/>
      <c r="F813" s="379"/>
      <c r="G813" s="379"/>
      <c r="Q813" s="371"/>
    </row>
    <row r="814" spans="5:17">
      <c r="E814" s="379"/>
      <c r="F814" s="379"/>
      <c r="G814" s="379"/>
      <c r="Q814" s="371"/>
    </row>
    <row r="815" spans="5:17">
      <c r="E815" s="379"/>
      <c r="F815" s="379"/>
      <c r="G815" s="379"/>
      <c r="Q815" s="371"/>
    </row>
    <row r="816" spans="5:17">
      <c r="E816" s="379"/>
      <c r="F816" s="379"/>
      <c r="G816" s="379"/>
      <c r="Q816" s="371"/>
    </row>
    <row r="817" spans="5:17">
      <c r="E817" s="379"/>
      <c r="F817" s="379"/>
      <c r="G817" s="379"/>
      <c r="Q817" s="371"/>
    </row>
    <row r="818" spans="5:17">
      <c r="E818" s="379"/>
      <c r="F818" s="379"/>
      <c r="G818" s="379"/>
      <c r="Q818" s="371"/>
    </row>
    <row r="819" spans="5:17">
      <c r="E819" s="379"/>
      <c r="F819" s="379"/>
      <c r="G819" s="379"/>
      <c r="Q819" s="371"/>
    </row>
    <row r="820" spans="5:17">
      <c r="E820" s="379"/>
      <c r="F820" s="379"/>
      <c r="G820" s="379"/>
      <c r="Q820" s="371"/>
    </row>
    <row r="821" spans="5:17">
      <c r="E821" s="379"/>
      <c r="F821" s="379"/>
      <c r="G821" s="379"/>
      <c r="Q821" s="371"/>
    </row>
    <row r="822" spans="5:17">
      <c r="E822" s="379"/>
      <c r="F822" s="379"/>
      <c r="G822" s="379"/>
      <c r="Q822" s="371"/>
    </row>
    <row r="823" spans="5:17">
      <c r="E823" s="379"/>
      <c r="F823" s="379"/>
      <c r="G823" s="379"/>
      <c r="Q823" s="371"/>
    </row>
    <row r="824" spans="5:17">
      <c r="E824" s="379"/>
      <c r="F824" s="379"/>
      <c r="G824" s="379"/>
      <c r="Q824" s="371"/>
    </row>
    <row r="825" spans="5:17">
      <c r="E825" s="379"/>
      <c r="F825" s="379"/>
      <c r="G825" s="379"/>
      <c r="Q825" s="371"/>
    </row>
    <row r="826" spans="5:17">
      <c r="E826" s="379"/>
      <c r="F826" s="379"/>
      <c r="G826" s="379"/>
      <c r="Q826" s="371"/>
    </row>
    <row r="827" spans="5:17">
      <c r="E827" s="379"/>
      <c r="F827" s="379"/>
      <c r="G827" s="379"/>
      <c r="Q827" s="371"/>
    </row>
    <row r="828" spans="5:17">
      <c r="E828" s="379"/>
      <c r="F828" s="379"/>
      <c r="G828" s="379"/>
      <c r="Q828" s="371"/>
    </row>
    <row r="829" spans="5:17">
      <c r="E829" s="379"/>
      <c r="F829" s="379"/>
      <c r="G829" s="379"/>
      <c r="Q829" s="371"/>
    </row>
    <row r="830" spans="5:17">
      <c r="E830" s="379"/>
      <c r="F830" s="379"/>
      <c r="G830" s="379"/>
      <c r="Q830" s="371"/>
    </row>
    <row r="831" spans="5:17">
      <c r="E831" s="379"/>
      <c r="F831" s="379"/>
      <c r="G831" s="379"/>
      <c r="Q831" s="371"/>
    </row>
    <row r="832" spans="5:17">
      <c r="E832" s="379"/>
      <c r="F832" s="379"/>
      <c r="G832" s="379"/>
      <c r="Q832" s="371"/>
    </row>
    <row r="833" spans="5:17">
      <c r="E833" s="379"/>
      <c r="F833" s="379"/>
      <c r="G833" s="379"/>
      <c r="Q833" s="371"/>
    </row>
    <row r="834" spans="5:17">
      <c r="E834" s="379"/>
      <c r="F834" s="379"/>
      <c r="G834" s="379"/>
      <c r="Q834" s="371"/>
    </row>
    <row r="835" spans="5:17">
      <c r="E835" s="379"/>
      <c r="F835" s="379"/>
      <c r="G835" s="379"/>
      <c r="Q835" s="371"/>
    </row>
    <row r="836" spans="5:17">
      <c r="E836" s="379"/>
      <c r="F836" s="379"/>
      <c r="G836" s="379"/>
      <c r="Q836" s="371"/>
    </row>
    <row r="837" spans="5:17">
      <c r="E837" s="379"/>
      <c r="F837" s="379"/>
      <c r="G837" s="379"/>
      <c r="Q837" s="371"/>
    </row>
    <row r="838" spans="5:17">
      <c r="E838" s="379"/>
      <c r="F838" s="379"/>
      <c r="G838" s="379"/>
      <c r="Q838" s="371"/>
    </row>
    <row r="839" spans="5:17">
      <c r="E839" s="379"/>
      <c r="F839" s="379"/>
      <c r="G839" s="379"/>
      <c r="Q839" s="371"/>
    </row>
    <row r="840" spans="5:17">
      <c r="E840" s="379"/>
      <c r="F840" s="379"/>
      <c r="G840" s="379"/>
      <c r="Q840" s="371"/>
    </row>
    <row r="841" spans="5:17">
      <c r="E841" s="379"/>
      <c r="F841" s="379"/>
      <c r="G841" s="379"/>
      <c r="Q841" s="371"/>
    </row>
    <row r="842" spans="5:17">
      <c r="E842" s="379"/>
      <c r="F842" s="379"/>
      <c r="G842" s="379"/>
      <c r="Q842" s="371"/>
    </row>
    <row r="843" spans="5:17">
      <c r="E843" s="379"/>
      <c r="F843" s="379"/>
      <c r="G843" s="379"/>
      <c r="Q843" s="371"/>
    </row>
    <row r="844" spans="5:17">
      <c r="E844" s="379"/>
      <c r="F844" s="379"/>
      <c r="G844" s="379"/>
      <c r="Q844" s="371"/>
    </row>
    <row r="845" spans="5:17">
      <c r="E845" s="379"/>
      <c r="F845" s="379"/>
      <c r="G845" s="379"/>
      <c r="Q845" s="371"/>
    </row>
    <row r="846" spans="5:17">
      <c r="E846" s="379"/>
      <c r="F846" s="379"/>
      <c r="G846" s="379"/>
      <c r="Q846" s="371"/>
    </row>
    <row r="847" spans="5:17">
      <c r="E847" s="379"/>
      <c r="F847" s="379"/>
      <c r="G847" s="379"/>
      <c r="Q847" s="371"/>
    </row>
    <row r="848" spans="5:17">
      <c r="E848" s="379"/>
      <c r="F848" s="379"/>
      <c r="G848" s="379"/>
      <c r="Q848" s="371"/>
    </row>
    <row r="849" spans="5:17">
      <c r="E849" s="379"/>
      <c r="F849" s="379"/>
      <c r="G849" s="379"/>
      <c r="Q849" s="371"/>
    </row>
    <row r="850" spans="5:17">
      <c r="E850" s="379"/>
      <c r="F850" s="379"/>
      <c r="G850" s="379"/>
      <c r="Q850" s="371"/>
    </row>
    <row r="851" spans="5:17">
      <c r="E851" s="379"/>
      <c r="F851" s="379"/>
      <c r="G851" s="379"/>
      <c r="Q851" s="371"/>
    </row>
    <row r="852" spans="5:17">
      <c r="E852" s="379"/>
      <c r="F852" s="379"/>
      <c r="G852" s="379"/>
      <c r="Q852" s="371"/>
    </row>
    <row r="853" spans="5:17">
      <c r="E853" s="379"/>
      <c r="F853" s="379"/>
      <c r="G853" s="379"/>
      <c r="Q853" s="371"/>
    </row>
    <row r="854" spans="5:17">
      <c r="E854" s="379"/>
      <c r="F854" s="379"/>
      <c r="G854" s="379"/>
      <c r="Q854" s="371"/>
    </row>
    <row r="855" spans="5:17">
      <c r="E855" s="379"/>
      <c r="F855" s="379"/>
      <c r="G855" s="379"/>
      <c r="Q855" s="371"/>
    </row>
    <row r="856" spans="5:17">
      <c r="E856" s="379"/>
      <c r="F856" s="379"/>
      <c r="G856" s="379"/>
      <c r="Q856" s="371"/>
    </row>
    <row r="857" spans="5:17">
      <c r="E857" s="379"/>
      <c r="F857" s="379"/>
      <c r="G857" s="379"/>
      <c r="Q857" s="371"/>
    </row>
    <row r="858" spans="5:17">
      <c r="E858" s="379"/>
      <c r="F858" s="379"/>
      <c r="G858" s="379"/>
      <c r="Q858" s="371"/>
    </row>
    <row r="859" spans="5:17">
      <c r="E859" s="379"/>
      <c r="F859" s="379"/>
      <c r="G859" s="379"/>
      <c r="Q859" s="371"/>
    </row>
    <row r="860" spans="5:17">
      <c r="E860" s="379"/>
      <c r="F860" s="379"/>
      <c r="G860" s="379"/>
      <c r="Q860" s="371"/>
    </row>
    <row r="861" spans="5:17">
      <c r="E861" s="379"/>
      <c r="F861" s="379"/>
      <c r="G861" s="379"/>
      <c r="Q861" s="371"/>
    </row>
    <row r="862" spans="5:17">
      <c r="E862" s="379"/>
      <c r="F862" s="379"/>
      <c r="G862" s="379"/>
      <c r="Q862" s="371"/>
    </row>
    <row r="863" spans="5:17">
      <c r="E863" s="379"/>
      <c r="F863" s="379"/>
      <c r="G863" s="379"/>
      <c r="Q863" s="371"/>
    </row>
    <row r="864" spans="5:17">
      <c r="E864" s="379"/>
      <c r="F864" s="379"/>
      <c r="G864" s="379"/>
      <c r="Q864" s="371"/>
    </row>
    <row r="865" spans="5:17">
      <c r="E865" s="379"/>
      <c r="F865" s="379"/>
      <c r="G865" s="379"/>
      <c r="Q865" s="371"/>
    </row>
    <row r="866" spans="5:17">
      <c r="E866" s="379"/>
      <c r="F866" s="379"/>
      <c r="G866" s="379"/>
      <c r="Q866" s="371"/>
    </row>
    <row r="867" spans="5:17">
      <c r="E867" s="379"/>
      <c r="F867" s="379"/>
      <c r="G867" s="379"/>
      <c r="Q867" s="371"/>
    </row>
    <row r="868" spans="5:17">
      <c r="E868" s="379"/>
      <c r="F868" s="379"/>
      <c r="G868" s="379"/>
      <c r="Q868" s="371"/>
    </row>
    <row r="869" spans="5:17">
      <c r="E869" s="379"/>
      <c r="F869" s="379"/>
      <c r="G869" s="379"/>
      <c r="Q869" s="371"/>
    </row>
    <row r="870" spans="5:17">
      <c r="E870" s="379"/>
      <c r="F870" s="379"/>
      <c r="G870" s="379"/>
      <c r="Q870" s="371"/>
    </row>
    <row r="871" spans="5:17">
      <c r="E871" s="379"/>
      <c r="F871" s="379"/>
      <c r="G871" s="379"/>
      <c r="Q871" s="371"/>
    </row>
    <row r="872" spans="5:17">
      <c r="E872" s="379"/>
      <c r="F872" s="379"/>
      <c r="G872" s="379"/>
      <c r="Q872" s="371"/>
    </row>
    <row r="873" spans="5:17">
      <c r="E873" s="379"/>
      <c r="F873" s="379"/>
      <c r="G873" s="379"/>
      <c r="Q873" s="371"/>
    </row>
    <row r="874" spans="5:17">
      <c r="E874" s="379"/>
      <c r="F874" s="379"/>
      <c r="G874" s="379"/>
      <c r="Q874" s="371"/>
    </row>
    <row r="875" spans="5:17">
      <c r="E875" s="379"/>
      <c r="F875" s="379"/>
      <c r="G875" s="379"/>
      <c r="Q875" s="371"/>
    </row>
    <row r="876" spans="5:17">
      <c r="E876" s="379"/>
      <c r="F876" s="379"/>
      <c r="G876" s="379"/>
      <c r="Q876" s="371"/>
    </row>
    <row r="877" spans="5:17">
      <c r="E877" s="379"/>
      <c r="F877" s="379"/>
      <c r="G877" s="379"/>
      <c r="Q877" s="371"/>
    </row>
    <row r="878" spans="5:17">
      <c r="E878" s="379"/>
      <c r="F878" s="379"/>
      <c r="G878" s="379"/>
      <c r="Q878" s="371"/>
    </row>
    <row r="879" spans="5:17">
      <c r="E879" s="379"/>
      <c r="F879" s="379"/>
      <c r="G879" s="379"/>
      <c r="Q879" s="371"/>
    </row>
    <row r="880" spans="5:17">
      <c r="E880" s="379"/>
      <c r="F880" s="379"/>
      <c r="G880" s="379"/>
      <c r="Q880" s="371"/>
    </row>
    <row r="881" spans="5:17">
      <c r="E881" s="379"/>
      <c r="F881" s="379"/>
      <c r="G881" s="379"/>
      <c r="Q881" s="371"/>
    </row>
    <row r="882" spans="5:17">
      <c r="E882" s="379"/>
      <c r="F882" s="379"/>
      <c r="G882" s="379"/>
      <c r="Q882" s="371"/>
    </row>
    <row r="883" spans="5:17">
      <c r="E883" s="379"/>
      <c r="F883" s="379"/>
      <c r="G883" s="379"/>
      <c r="Q883" s="371"/>
    </row>
    <row r="884" spans="5:17">
      <c r="E884" s="379"/>
      <c r="F884" s="379"/>
      <c r="G884" s="379"/>
      <c r="Q884" s="371"/>
    </row>
    <row r="885" spans="5:17">
      <c r="E885" s="379"/>
      <c r="F885" s="379"/>
      <c r="G885" s="379"/>
      <c r="Q885" s="371"/>
    </row>
    <row r="886" spans="5:17">
      <c r="E886" s="379"/>
      <c r="F886" s="379"/>
      <c r="G886" s="379"/>
      <c r="Q886" s="371"/>
    </row>
    <row r="887" spans="5:17">
      <c r="E887" s="379"/>
      <c r="F887" s="379"/>
      <c r="G887" s="379"/>
      <c r="Q887" s="371"/>
    </row>
    <row r="888" spans="5:17">
      <c r="E888" s="379"/>
      <c r="F888" s="379"/>
      <c r="G888" s="379"/>
      <c r="Q888" s="371"/>
    </row>
    <row r="889" spans="5:17">
      <c r="E889" s="379"/>
      <c r="F889" s="379"/>
      <c r="G889" s="379"/>
      <c r="Q889" s="371"/>
    </row>
    <row r="890" spans="5:17">
      <c r="E890" s="379"/>
      <c r="F890" s="379"/>
      <c r="G890" s="379"/>
      <c r="Q890" s="371"/>
    </row>
    <row r="891" spans="5:17">
      <c r="E891" s="379"/>
      <c r="F891" s="379"/>
      <c r="G891" s="379"/>
      <c r="Q891" s="371"/>
    </row>
    <row r="892" spans="5:17">
      <c r="E892" s="379"/>
      <c r="F892" s="379"/>
      <c r="G892" s="379"/>
      <c r="Q892" s="371"/>
    </row>
    <row r="893" spans="5:17">
      <c r="E893" s="379"/>
      <c r="F893" s="379"/>
      <c r="G893" s="379"/>
      <c r="Q893" s="371"/>
    </row>
    <row r="894" spans="5:17">
      <c r="E894" s="379"/>
      <c r="F894" s="379"/>
      <c r="G894" s="379"/>
      <c r="Q894" s="371"/>
    </row>
    <row r="895" spans="5:17">
      <c r="E895" s="379"/>
      <c r="F895" s="379"/>
      <c r="G895" s="379"/>
      <c r="Q895" s="371"/>
    </row>
    <row r="896" spans="5:17">
      <c r="E896" s="379"/>
      <c r="F896" s="379"/>
      <c r="G896" s="379"/>
      <c r="Q896" s="371"/>
    </row>
    <row r="897" spans="5:17">
      <c r="E897" s="379"/>
      <c r="F897" s="379"/>
      <c r="G897" s="379"/>
      <c r="Q897" s="371"/>
    </row>
    <row r="898" spans="5:17">
      <c r="E898" s="379"/>
      <c r="F898" s="379"/>
      <c r="G898" s="379"/>
      <c r="Q898" s="371"/>
    </row>
    <row r="899" spans="5:17">
      <c r="E899" s="379"/>
      <c r="F899" s="379"/>
      <c r="G899" s="379"/>
      <c r="Q899" s="371"/>
    </row>
    <row r="900" spans="5:17">
      <c r="E900" s="379"/>
      <c r="F900" s="379"/>
      <c r="G900" s="379"/>
      <c r="Q900" s="371"/>
    </row>
    <row r="901" spans="5:17">
      <c r="E901" s="379"/>
      <c r="F901" s="379"/>
      <c r="G901" s="379"/>
      <c r="Q901" s="371"/>
    </row>
    <row r="902" spans="5:17">
      <c r="E902" s="379"/>
      <c r="F902" s="379"/>
      <c r="G902" s="379"/>
      <c r="Q902" s="371"/>
    </row>
    <row r="903" spans="5:17">
      <c r="E903" s="379"/>
      <c r="F903" s="379"/>
      <c r="G903" s="379"/>
      <c r="Q903" s="371"/>
    </row>
    <row r="904" spans="5:17">
      <c r="E904" s="379"/>
      <c r="F904" s="379"/>
      <c r="G904" s="379"/>
      <c r="Q904" s="371"/>
    </row>
    <row r="905" spans="5:17">
      <c r="E905" s="379"/>
      <c r="F905" s="379"/>
      <c r="G905" s="379"/>
      <c r="Q905" s="371"/>
    </row>
    <row r="906" spans="5:17">
      <c r="E906" s="379"/>
      <c r="F906" s="379"/>
      <c r="G906" s="379"/>
      <c r="Q906" s="371"/>
    </row>
    <row r="907" spans="5:17">
      <c r="E907" s="379"/>
      <c r="F907" s="379"/>
      <c r="G907" s="379"/>
      <c r="Q907" s="371"/>
    </row>
    <row r="908" spans="5:17">
      <c r="E908" s="379"/>
      <c r="F908" s="379"/>
      <c r="G908" s="379"/>
      <c r="Q908" s="371"/>
    </row>
    <row r="909" spans="5:17">
      <c r="E909" s="379"/>
      <c r="F909" s="379"/>
      <c r="G909" s="379"/>
      <c r="Q909" s="371"/>
    </row>
    <row r="910" spans="5:17">
      <c r="E910" s="379"/>
      <c r="F910" s="379"/>
      <c r="G910" s="379"/>
      <c r="Q910" s="371"/>
    </row>
    <row r="911" spans="5:17">
      <c r="E911" s="379"/>
      <c r="F911" s="379"/>
      <c r="G911" s="379"/>
      <c r="Q911" s="371"/>
    </row>
    <row r="912" spans="5:17">
      <c r="E912" s="379"/>
      <c r="F912" s="379"/>
      <c r="G912" s="379"/>
      <c r="Q912" s="371"/>
    </row>
    <row r="913" spans="5:17">
      <c r="E913" s="379"/>
      <c r="F913" s="379"/>
      <c r="G913" s="379"/>
      <c r="Q913" s="371"/>
    </row>
    <row r="914" spans="5:17">
      <c r="E914" s="379"/>
      <c r="F914" s="379"/>
      <c r="G914" s="379"/>
      <c r="Q914" s="371"/>
    </row>
    <row r="915" spans="5:17">
      <c r="E915" s="379"/>
      <c r="F915" s="379"/>
      <c r="G915" s="379"/>
      <c r="Q915" s="371"/>
    </row>
    <row r="916" spans="5:17">
      <c r="E916" s="379"/>
      <c r="F916" s="379"/>
      <c r="G916" s="379"/>
      <c r="Q916" s="371"/>
    </row>
    <row r="917" spans="5:17">
      <c r="E917" s="379"/>
      <c r="F917" s="379"/>
      <c r="G917" s="379"/>
      <c r="Q917" s="371"/>
    </row>
    <row r="918" spans="5:17">
      <c r="E918" s="379"/>
      <c r="F918" s="379"/>
      <c r="G918" s="379"/>
      <c r="Q918" s="371"/>
    </row>
    <row r="919" spans="5:17">
      <c r="E919" s="379"/>
      <c r="F919" s="379"/>
      <c r="G919" s="379"/>
      <c r="Q919" s="371"/>
    </row>
    <row r="920" spans="5:17">
      <c r="E920" s="379"/>
      <c r="F920" s="379"/>
      <c r="G920" s="379"/>
      <c r="Q920" s="371"/>
    </row>
    <row r="921" spans="5:17">
      <c r="E921" s="379"/>
      <c r="F921" s="379"/>
      <c r="G921" s="379"/>
      <c r="Q921" s="371"/>
    </row>
    <row r="922" spans="5:17">
      <c r="E922" s="379"/>
      <c r="F922" s="379"/>
      <c r="G922" s="379"/>
      <c r="Q922" s="371"/>
    </row>
    <row r="923" spans="5:17">
      <c r="E923" s="379"/>
      <c r="F923" s="379"/>
      <c r="G923" s="379"/>
      <c r="Q923" s="371"/>
    </row>
    <row r="924" spans="5:17">
      <c r="E924" s="379"/>
      <c r="F924" s="379"/>
      <c r="G924" s="379"/>
      <c r="Q924" s="371"/>
    </row>
    <row r="925" spans="5:17">
      <c r="E925" s="379"/>
      <c r="F925" s="379"/>
      <c r="G925" s="379"/>
      <c r="Q925" s="371"/>
    </row>
    <row r="926" spans="5:17">
      <c r="E926" s="379"/>
      <c r="F926" s="379"/>
      <c r="G926" s="379"/>
      <c r="Q926" s="371"/>
    </row>
    <row r="927" spans="5:17">
      <c r="E927" s="379"/>
      <c r="F927" s="379"/>
      <c r="G927" s="379"/>
      <c r="Q927" s="371"/>
    </row>
    <row r="928" spans="5:17">
      <c r="E928" s="379"/>
      <c r="F928" s="379"/>
      <c r="G928" s="379"/>
      <c r="Q928" s="371"/>
    </row>
    <row r="929" spans="5:17">
      <c r="E929" s="379"/>
      <c r="F929" s="379"/>
      <c r="G929" s="379"/>
      <c r="Q929" s="371"/>
    </row>
    <row r="930" spans="5:17">
      <c r="E930" s="379"/>
      <c r="F930" s="379"/>
      <c r="G930" s="379"/>
      <c r="Q930" s="371"/>
    </row>
    <row r="931" spans="5:17">
      <c r="E931" s="379"/>
      <c r="F931" s="379"/>
      <c r="G931" s="379"/>
      <c r="Q931" s="371"/>
    </row>
    <row r="932" spans="5:17">
      <c r="E932" s="379"/>
      <c r="F932" s="379"/>
      <c r="G932" s="379"/>
      <c r="Q932" s="371"/>
    </row>
    <row r="933" spans="5:17">
      <c r="E933" s="379"/>
      <c r="F933" s="379"/>
      <c r="G933" s="379"/>
      <c r="Q933" s="371"/>
    </row>
    <row r="934" spans="5:17">
      <c r="E934" s="379"/>
      <c r="F934" s="379"/>
      <c r="G934" s="379"/>
      <c r="Q934" s="371"/>
    </row>
    <row r="935" spans="5:17">
      <c r="E935" s="379"/>
      <c r="F935" s="379"/>
      <c r="G935" s="379"/>
      <c r="Q935" s="371"/>
    </row>
    <row r="936" spans="5:17">
      <c r="E936" s="379"/>
      <c r="F936" s="379"/>
      <c r="G936" s="379"/>
      <c r="Q936" s="371"/>
    </row>
    <row r="937" spans="5:17">
      <c r="E937" s="379"/>
      <c r="F937" s="379"/>
      <c r="G937" s="379"/>
      <c r="Q937" s="371"/>
    </row>
    <row r="938" spans="5:17">
      <c r="E938" s="379"/>
      <c r="F938" s="379"/>
      <c r="G938" s="379"/>
      <c r="Q938" s="371"/>
    </row>
    <row r="939" spans="5:17">
      <c r="E939" s="379"/>
      <c r="F939" s="379"/>
      <c r="G939" s="379"/>
      <c r="Q939" s="371"/>
    </row>
    <row r="940" spans="5:17">
      <c r="E940" s="379"/>
      <c r="F940" s="379"/>
      <c r="G940" s="379"/>
      <c r="Q940" s="371"/>
    </row>
    <row r="941" spans="5:17">
      <c r="E941" s="379"/>
      <c r="F941" s="379"/>
      <c r="G941" s="379"/>
      <c r="Q941" s="371"/>
    </row>
    <row r="942" spans="5:17">
      <c r="E942" s="379"/>
      <c r="F942" s="379"/>
      <c r="G942" s="379"/>
      <c r="Q942" s="371"/>
    </row>
    <row r="943" spans="5:17">
      <c r="E943" s="379"/>
      <c r="F943" s="379"/>
      <c r="G943" s="379"/>
      <c r="Q943" s="371"/>
    </row>
    <row r="944" spans="5:17">
      <c r="E944" s="379"/>
      <c r="F944" s="379"/>
      <c r="G944" s="379"/>
      <c r="Q944" s="371"/>
    </row>
    <row r="945" spans="5:17">
      <c r="E945" s="379"/>
      <c r="F945" s="379"/>
      <c r="G945" s="379"/>
      <c r="Q945" s="371"/>
    </row>
    <row r="946" spans="5:17">
      <c r="E946" s="379"/>
      <c r="F946" s="379"/>
      <c r="G946" s="379"/>
      <c r="Q946" s="371"/>
    </row>
    <row r="947" spans="5:17">
      <c r="E947" s="379"/>
      <c r="F947" s="379"/>
      <c r="G947" s="379"/>
      <c r="Q947" s="371"/>
    </row>
    <row r="948" spans="5:17">
      <c r="E948" s="379"/>
      <c r="F948" s="379"/>
      <c r="G948" s="379"/>
      <c r="Q948" s="371"/>
    </row>
    <row r="949" spans="5:17">
      <c r="E949" s="379"/>
      <c r="F949" s="379"/>
      <c r="G949" s="379"/>
      <c r="Q949" s="371"/>
    </row>
    <row r="950" spans="5:17">
      <c r="E950" s="379"/>
      <c r="F950" s="379"/>
      <c r="G950" s="379"/>
      <c r="Q950" s="371"/>
    </row>
    <row r="951" spans="5:17">
      <c r="E951" s="379"/>
      <c r="F951" s="379"/>
      <c r="G951" s="379"/>
      <c r="Q951" s="371"/>
    </row>
    <row r="952" spans="5:17">
      <c r="E952" s="379"/>
      <c r="F952" s="379"/>
      <c r="G952" s="379"/>
      <c r="Q952" s="371"/>
    </row>
    <row r="953" spans="5:17">
      <c r="E953" s="379"/>
      <c r="F953" s="379"/>
      <c r="G953" s="379"/>
      <c r="Q953" s="371"/>
    </row>
    <row r="954" spans="5:17">
      <c r="E954" s="379"/>
      <c r="F954" s="379"/>
      <c r="G954" s="379"/>
      <c r="Q954" s="371"/>
    </row>
    <row r="955" spans="5:17">
      <c r="E955" s="379"/>
      <c r="F955" s="379"/>
      <c r="G955" s="379"/>
      <c r="Q955" s="371"/>
    </row>
    <row r="956" spans="5:17">
      <c r="E956" s="379"/>
      <c r="F956" s="379"/>
      <c r="G956" s="379"/>
      <c r="Q956" s="371"/>
    </row>
    <row r="957" spans="5:17">
      <c r="E957" s="379"/>
      <c r="F957" s="379"/>
      <c r="G957" s="379"/>
      <c r="Q957" s="371"/>
    </row>
    <row r="958" spans="5:17">
      <c r="E958" s="379"/>
      <c r="F958" s="379"/>
      <c r="G958" s="379"/>
      <c r="Q958" s="371"/>
    </row>
    <row r="959" spans="5:17">
      <c r="E959" s="379"/>
      <c r="F959" s="379"/>
      <c r="G959" s="379"/>
      <c r="Q959" s="371"/>
    </row>
    <row r="960" spans="5:17">
      <c r="E960" s="379"/>
      <c r="F960" s="379"/>
      <c r="G960" s="379"/>
      <c r="Q960" s="371"/>
    </row>
    <row r="961" spans="5:17">
      <c r="E961" s="379"/>
      <c r="F961" s="379"/>
      <c r="G961" s="379"/>
      <c r="Q961" s="371"/>
    </row>
    <row r="962" spans="5:17">
      <c r="E962" s="379"/>
      <c r="F962" s="379"/>
      <c r="G962" s="379"/>
      <c r="Q962" s="371"/>
    </row>
    <row r="963" spans="5:17">
      <c r="E963" s="379"/>
      <c r="F963" s="379"/>
      <c r="G963" s="379"/>
      <c r="Q963" s="371"/>
    </row>
    <row r="964" spans="5:17">
      <c r="E964" s="379"/>
      <c r="F964" s="379"/>
      <c r="G964" s="379"/>
      <c r="Q964" s="371"/>
    </row>
    <row r="965" spans="5:17">
      <c r="E965" s="379"/>
      <c r="F965" s="379"/>
      <c r="G965" s="379"/>
      <c r="Q965" s="371"/>
    </row>
    <row r="966" spans="5:17">
      <c r="E966" s="379"/>
      <c r="F966" s="379"/>
      <c r="G966" s="379"/>
      <c r="Q966" s="371"/>
    </row>
    <row r="967" spans="5:17">
      <c r="E967" s="379"/>
      <c r="F967" s="379"/>
      <c r="G967" s="379"/>
      <c r="Q967" s="371"/>
    </row>
    <row r="968" spans="5:17">
      <c r="E968" s="379"/>
      <c r="F968" s="379"/>
      <c r="G968" s="379"/>
      <c r="Q968" s="371"/>
    </row>
    <row r="969" spans="5:17">
      <c r="E969" s="379"/>
      <c r="F969" s="379"/>
      <c r="G969" s="379"/>
      <c r="Q969" s="371"/>
    </row>
    <row r="970" spans="5:17">
      <c r="E970" s="379"/>
      <c r="F970" s="379"/>
      <c r="G970" s="379"/>
      <c r="Q970" s="371"/>
    </row>
    <row r="971" spans="5:17">
      <c r="E971" s="379"/>
      <c r="F971" s="379"/>
      <c r="G971" s="379"/>
      <c r="Q971" s="371"/>
    </row>
    <row r="972" spans="5:17">
      <c r="E972" s="379"/>
      <c r="F972" s="379"/>
      <c r="G972" s="379"/>
      <c r="Q972" s="371"/>
    </row>
    <row r="973" spans="5:17">
      <c r="E973" s="379"/>
      <c r="F973" s="379"/>
      <c r="G973" s="379"/>
      <c r="Q973" s="371"/>
    </row>
    <row r="974" spans="5:17">
      <c r="E974" s="379"/>
      <c r="F974" s="379"/>
      <c r="G974" s="379"/>
      <c r="Q974" s="371"/>
    </row>
    <row r="975" spans="5:17">
      <c r="E975" s="379"/>
      <c r="F975" s="379"/>
      <c r="G975" s="379"/>
      <c r="Q975" s="371"/>
    </row>
    <row r="976" spans="5:17">
      <c r="E976" s="379"/>
      <c r="F976" s="379"/>
      <c r="G976" s="379"/>
      <c r="Q976" s="371"/>
    </row>
    <row r="977" spans="5:17">
      <c r="E977" s="379"/>
      <c r="F977" s="379"/>
      <c r="G977" s="379"/>
      <c r="Q977" s="371"/>
    </row>
    <row r="978" spans="5:17">
      <c r="E978" s="379"/>
      <c r="F978" s="379"/>
      <c r="G978" s="379"/>
      <c r="Q978" s="371"/>
    </row>
    <row r="979" spans="5:17">
      <c r="E979" s="379"/>
      <c r="F979" s="379"/>
      <c r="G979" s="379"/>
      <c r="Q979" s="371"/>
    </row>
    <row r="980" spans="5:17">
      <c r="E980" s="379"/>
      <c r="F980" s="379"/>
      <c r="G980" s="379"/>
      <c r="Q980" s="371"/>
    </row>
    <row r="981" spans="5:17">
      <c r="E981" s="379"/>
      <c r="F981" s="379"/>
      <c r="G981" s="379"/>
      <c r="Q981" s="371"/>
    </row>
    <row r="982" spans="5:17">
      <c r="E982" s="379"/>
      <c r="F982" s="379"/>
      <c r="G982" s="379"/>
      <c r="Q982" s="371"/>
    </row>
    <row r="983" spans="5:17">
      <c r="E983" s="379"/>
      <c r="F983" s="379"/>
      <c r="G983" s="379"/>
      <c r="Q983" s="371"/>
    </row>
    <row r="984" spans="5:17">
      <c r="E984" s="379"/>
      <c r="F984" s="379"/>
      <c r="G984" s="379"/>
      <c r="Q984" s="371"/>
    </row>
    <row r="985" spans="5:17">
      <c r="E985" s="379"/>
      <c r="F985" s="379"/>
      <c r="G985" s="379"/>
      <c r="Q985" s="371"/>
    </row>
    <row r="986" spans="5:17">
      <c r="E986" s="379"/>
      <c r="F986" s="379"/>
      <c r="G986" s="379"/>
      <c r="Q986" s="371"/>
    </row>
    <row r="987" spans="5:17">
      <c r="E987" s="379"/>
      <c r="F987" s="379"/>
      <c r="G987" s="379"/>
      <c r="Q987" s="371"/>
    </row>
    <row r="988" spans="5:17">
      <c r="E988" s="379"/>
      <c r="F988" s="379"/>
      <c r="G988" s="379"/>
      <c r="Q988" s="371"/>
    </row>
    <row r="989" spans="5:17">
      <c r="E989" s="379"/>
      <c r="F989" s="379"/>
      <c r="G989" s="379"/>
      <c r="Q989" s="371"/>
    </row>
    <row r="990" spans="5:17">
      <c r="E990" s="379"/>
      <c r="F990" s="379"/>
      <c r="G990" s="379"/>
      <c r="Q990" s="371"/>
    </row>
    <row r="991" spans="5:17">
      <c r="E991" s="379"/>
      <c r="F991" s="379"/>
      <c r="G991" s="379"/>
      <c r="Q991" s="371"/>
    </row>
    <row r="992" spans="5:17">
      <c r="E992" s="379"/>
      <c r="F992" s="379"/>
      <c r="G992" s="379"/>
      <c r="Q992" s="371"/>
    </row>
    <row r="993" spans="5:17">
      <c r="E993" s="379"/>
      <c r="F993" s="379"/>
      <c r="G993" s="379"/>
      <c r="Q993" s="371"/>
    </row>
    <row r="994" spans="5:17">
      <c r="E994" s="379"/>
      <c r="F994" s="379"/>
      <c r="G994" s="379"/>
      <c r="Q994" s="371"/>
    </row>
    <row r="995" spans="5:17">
      <c r="E995" s="379"/>
      <c r="F995" s="379"/>
      <c r="G995" s="379"/>
      <c r="Q995" s="371"/>
    </row>
    <row r="996" spans="5:17">
      <c r="E996" s="379"/>
      <c r="F996" s="379"/>
      <c r="G996" s="379"/>
      <c r="Q996" s="371"/>
    </row>
    <row r="997" spans="5:17">
      <c r="E997" s="379"/>
      <c r="F997" s="379"/>
      <c r="G997" s="379"/>
      <c r="Q997" s="371"/>
    </row>
    <row r="998" spans="5:17">
      <c r="E998" s="379"/>
      <c r="F998" s="379"/>
      <c r="G998" s="379"/>
      <c r="Q998" s="371"/>
    </row>
    <row r="999" spans="5:17">
      <c r="E999" s="379"/>
      <c r="F999" s="379"/>
      <c r="G999" s="379"/>
      <c r="Q999" s="371"/>
    </row>
    <row r="1000" spans="5:17">
      <c r="E1000" s="379"/>
      <c r="F1000" s="379"/>
      <c r="G1000" s="379"/>
      <c r="Q1000" s="371"/>
    </row>
    <row r="1001" spans="5:17">
      <c r="E1001" s="379"/>
      <c r="F1001" s="379"/>
      <c r="G1001" s="379"/>
      <c r="Q1001" s="371"/>
    </row>
    <row r="1002" spans="5:17">
      <c r="E1002" s="379"/>
      <c r="F1002" s="379"/>
      <c r="G1002" s="379"/>
      <c r="Q1002" s="371"/>
    </row>
    <row r="1003" spans="5:17">
      <c r="E1003" s="379"/>
      <c r="F1003" s="379"/>
      <c r="G1003" s="379"/>
      <c r="Q1003" s="371"/>
    </row>
    <row r="1004" spans="5:17">
      <c r="E1004" s="379"/>
      <c r="F1004" s="379"/>
      <c r="G1004" s="379"/>
      <c r="Q1004" s="371"/>
    </row>
    <row r="1005" spans="5:17">
      <c r="E1005" s="379"/>
      <c r="F1005" s="379"/>
      <c r="G1005" s="379"/>
      <c r="Q1005" s="371"/>
    </row>
    <row r="1006" spans="5:17">
      <c r="E1006" s="379"/>
      <c r="F1006" s="379"/>
      <c r="G1006" s="379"/>
      <c r="Q1006" s="371"/>
    </row>
    <row r="1007" spans="5:17">
      <c r="E1007" s="379"/>
      <c r="F1007" s="379"/>
      <c r="G1007" s="379"/>
      <c r="Q1007" s="371"/>
    </row>
    <row r="1008" spans="5:17">
      <c r="E1008" s="379"/>
      <c r="F1008" s="379"/>
      <c r="G1008" s="379"/>
      <c r="Q1008" s="371"/>
    </row>
    <row r="1009" spans="5:17">
      <c r="E1009" s="379"/>
      <c r="F1009" s="379"/>
      <c r="G1009" s="379"/>
      <c r="Q1009" s="371"/>
    </row>
    <row r="1010" spans="5:17">
      <c r="E1010" s="379"/>
      <c r="F1010" s="379"/>
      <c r="G1010" s="379"/>
      <c r="Q1010" s="371"/>
    </row>
    <row r="1011" spans="5:17">
      <c r="E1011" s="379"/>
      <c r="F1011" s="379"/>
      <c r="G1011" s="379"/>
      <c r="Q1011" s="371"/>
    </row>
    <row r="1012" spans="5:17">
      <c r="E1012" s="379"/>
      <c r="F1012" s="379"/>
      <c r="G1012" s="379"/>
      <c r="Q1012" s="371"/>
    </row>
    <row r="1013" spans="5:17">
      <c r="E1013" s="379"/>
      <c r="F1013" s="379"/>
      <c r="G1013" s="379"/>
      <c r="Q1013" s="371"/>
    </row>
    <row r="1014" spans="5:17">
      <c r="E1014" s="379"/>
      <c r="F1014" s="379"/>
      <c r="G1014" s="379"/>
      <c r="Q1014" s="371"/>
    </row>
    <row r="1015" spans="5:17">
      <c r="E1015" s="379"/>
      <c r="F1015" s="379"/>
      <c r="G1015" s="379"/>
      <c r="Q1015" s="371"/>
    </row>
    <row r="1016" spans="5:17">
      <c r="E1016" s="379"/>
      <c r="F1016" s="379"/>
      <c r="G1016" s="379"/>
      <c r="Q1016" s="371"/>
    </row>
    <row r="1017" spans="5:17">
      <c r="E1017" s="379"/>
      <c r="F1017" s="379"/>
      <c r="G1017" s="379"/>
      <c r="Q1017" s="371"/>
    </row>
    <row r="1018" spans="5:17">
      <c r="E1018" s="379"/>
      <c r="F1018" s="379"/>
      <c r="G1018" s="379"/>
      <c r="Q1018" s="371"/>
    </row>
    <row r="1019" spans="5:17">
      <c r="E1019" s="379"/>
      <c r="F1019" s="379"/>
      <c r="G1019" s="379"/>
      <c r="Q1019" s="371"/>
    </row>
    <row r="1020" spans="5:17">
      <c r="Q1020" s="371"/>
    </row>
    <row r="1021" spans="5:17">
      <c r="Q1021" s="371"/>
    </row>
    <row r="1022" spans="5:17">
      <c r="Q1022" s="371"/>
    </row>
    <row r="1023" spans="5:17">
      <c r="Q1023" s="371"/>
    </row>
    <row r="1024" spans="5:17">
      <c r="Q1024" s="371"/>
    </row>
    <row r="1025" spans="17:17">
      <c r="Q1025" s="371"/>
    </row>
    <row r="1026" spans="17:17">
      <c r="Q1026" s="371"/>
    </row>
    <row r="1027" spans="17:17">
      <c r="Q1027" s="371"/>
    </row>
    <row r="1028" spans="17:17">
      <c r="Q1028" s="371"/>
    </row>
    <row r="1029" spans="17:17">
      <c r="Q1029" s="371"/>
    </row>
    <row r="1030" spans="17:17">
      <c r="Q1030" s="371"/>
    </row>
    <row r="1031" spans="17:17">
      <c r="Q1031" s="371"/>
    </row>
    <row r="1032" spans="17:17">
      <c r="Q1032" s="371"/>
    </row>
    <row r="1033" spans="17:17">
      <c r="Q1033" s="371"/>
    </row>
    <row r="1034" spans="17:17">
      <c r="Q1034" s="371"/>
    </row>
    <row r="1035" spans="17:17">
      <c r="Q1035" s="371"/>
    </row>
    <row r="1036" spans="17:17">
      <c r="Q1036" s="371"/>
    </row>
    <row r="1037" spans="17:17">
      <c r="Q1037" s="371"/>
    </row>
    <row r="1038" spans="17:17">
      <c r="Q1038" s="371"/>
    </row>
    <row r="1039" spans="17:17">
      <c r="Q1039" s="371"/>
    </row>
    <row r="1040" spans="17:17">
      <c r="Q1040" s="371"/>
    </row>
    <row r="1041" spans="17:17">
      <c r="Q1041" s="371"/>
    </row>
    <row r="1042" spans="17:17">
      <c r="Q1042" s="371"/>
    </row>
    <row r="1043" spans="17:17">
      <c r="Q1043" s="371"/>
    </row>
    <row r="1044" spans="17:17">
      <c r="Q1044" s="371"/>
    </row>
    <row r="1045" spans="17:17">
      <c r="Q1045" s="371"/>
    </row>
    <row r="1046" spans="17:17">
      <c r="Q1046" s="371"/>
    </row>
    <row r="1047" spans="17:17">
      <c r="Q1047" s="371"/>
    </row>
    <row r="1048" spans="17:17">
      <c r="Q1048" s="371"/>
    </row>
    <row r="1049" spans="17:17">
      <c r="Q1049" s="371"/>
    </row>
    <row r="1050" spans="17:17">
      <c r="Q1050" s="371"/>
    </row>
    <row r="1051" spans="17:17">
      <c r="Q1051" s="371"/>
    </row>
    <row r="1052" spans="17:17">
      <c r="Q1052" s="371"/>
    </row>
    <row r="1053" spans="17:17">
      <c r="Q1053" s="371"/>
    </row>
    <row r="1054" spans="17:17">
      <c r="Q1054" s="371"/>
    </row>
    <row r="1055" spans="17:17">
      <c r="Q1055" s="371"/>
    </row>
    <row r="1056" spans="17:17">
      <c r="Q1056" s="371"/>
    </row>
    <row r="1057" spans="17:17">
      <c r="Q1057" s="371"/>
    </row>
    <row r="1058" spans="17:17">
      <c r="Q1058" s="371"/>
    </row>
    <row r="1059" spans="17:17">
      <c r="Q1059" s="371"/>
    </row>
    <row r="1060" spans="17:17">
      <c r="Q1060" s="371"/>
    </row>
    <row r="1061" spans="17:17">
      <c r="Q1061" s="371"/>
    </row>
    <row r="1062" spans="17:17">
      <c r="Q1062" s="371"/>
    </row>
    <row r="1063" spans="17:17">
      <c r="Q1063" s="371"/>
    </row>
    <row r="1064" spans="17:17">
      <c r="Q1064" s="371"/>
    </row>
    <row r="1065" spans="17:17">
      <c r="Q1065" s="371"/>
    </row>
    <row r="1066" spans="17:17">
      <c r="Q1066" s="371"/>
    </row>
    <row r="1067" spans="17:17">
      <c r="Q1067" s="371"/>
    </row>
    <row r="1068" spans="17:17">
      <c r="Q1068" s="371"/>
    </row>
    <row r="1069" spans="17:17">
      <c r="Q1069" s="371"/>
    </row>
    <row r="1070" spans="17:17">
      <c r="Q1070" s="371"/>
    </row>
    <row r="1071" spans="17:17">
      <c r="Q1071" s="371"/>
    </row>
    <row r="1072" spans="17:17">
      <c r="Q1072" s="371"/>
    </row>
    <row r="1073" spans="17:17">
      <c r="Q1073" s="371"/>
    </row>
    <row r="1074" spans="17:17">
      <c r="Q1074" s="371"/>
    </row>
    <row r="1075" spans="17:17">
      <c r="Q1075" s="371"/>
    </row>
    <row r="1076" spans="17:17">
      <c r="Q1076" s="371"/>
    </row>
    <row r="1077" spans="17:17">
      <c r="Q1077" s="371"/>
    </row>
    <row r="1078" spans="17:17">
      <c r="Q1078" s="371"/>
    </row>
    <row r="1079" spans="17:17">
      <c r="Q1079" s="371"/>
    </row>
    <row r="1080" spans="17:17">
      <c r="Q1080" s="371"/>
    </row>
    <row r="1081" spans="17:17">
      <c r="Q1081" s="371"/>
    </row>
    <row r="1082" spans="17:17">
      <c r="Q1082" s="371"/>
    </row>
    <row r="1083" spans="17:17">
      <c r="Q1083" s="371"/>
    </row>
    <row r="1084" spans="17:17">
      <c r="Q1084" s="371"/>
    </row>
    <row r="1085" spans="17:17">
      <c r="Q1085" s="371"/>
    </row>
    <row r="1086" spans="17:17">
      <c r="Q1086" s="371"/>
    </row>
    <row r="1087" spans="17:17">
      <c r="Q1087" s="371"/>
    </row>
    <row r="1088" spans="17:17">
      <c r="Q1088" s="371"/>
    </row>
    <row r="1089" spans="17:17">
      <c r="Q1089" s="371"/>
    </row>
    <row r="1090" spans="17:17">
      <c r="Q1090" s="371"/>
    </row>
    <row r="1091" spans="17:17">
      <c r="Q1091" s="371"/>
    </row>
    <row r="1092" spans="17:17">
      <c r="Q1092" s="371"/>
    </row>
    <row r="1093" spans="17:17">
      <c r="Q1093" s="371"/>
    </row>
    <row r="1094" spans="17:17">
      <c r="Q1094" s="371"/>
    </row>
    <row r="1095" spans="17:17">
      <c r="Q1095" s="371"/>
    </row>
    <row r="1096" spans="17:17">
      <c r="Q1096" s="371"/>
    </row>
    <row r="1097" spans="17:17">
      <c r="Q1097" s="371"/>
    </row>
    <row r="1098" spans="17:17">
      <c r="Q1098" s="371"/>
    </row>
    <row r="1099" spans="17:17">
      <c r="Q1099" s="371"/>
    </row>
    <row r="1100" spans="17:17">
      <c r="Q1100" s="371"/>
    </row>
    <row r="1101" spans="17:17">
      <c r="Q1101" s="371"/>
    </row>
    <row r="1102" spans="17:17">
      <c r="Q1102" s="371"/>
    </row>
    <row r="1103" spans="17:17">
      <c r="Q1103" s="371"/>
    </row>
    <row r="1104" spans="17:17">
      <c r="Q1104" s="371"/>
    </row>
    <row r="1105" spans="17:17">
      <c r="Q1105" s="371"/>
    </row>
    <row r="1106" spans="17:17">
      <c r="Q1106" s="371"/>
    </row>
    <row r="1107" spans="17:17">
      <c r="Q1107" s="371"/>
    </row>
    <row r="1108" spans="17:17">
      <c r="Q1108" s="371"/>
    </row>
    <row r="1109" spans="17:17">
      <c r="Q1109" s="371"/>
    </row>
    <row r="1110" spans="17:17">
      <c r="Q1110" s="371"/>
    </row>
    <row r="1111" spans="17:17">
      <c r="Q1111" s="371"/>
    </row>
    <row r="1112" spans="17:17">
      <c r="Q1112" s="371"/>
    </row>
    <row r="1113" spans="17:17">
      <c r="Q1113" s="371"/>
    </row>
    <row r="1114" spans="17:17">
      <c r="Q1114" s="371"/>
    </row>
    <row r="1115" spans="17:17">
      <c r="Q1115" s="371"/>
    </row>
    <row r="1116" spans="17:17">
      <c r="Q1116" s="371"/>
    </row>
    <row r="1117" spans="17:17">
      <c r="Q1117" s="371"/>
    </row>
    <row r="1118" spans="17:17">
      <c r="Q1118" s="371"/>
    </row>
    <row r="1119" spans="17:17">
      <c r="Q1119" s="371"/>
    </row>
    <row r="1120" spans="17:17">
      <c r="Q1120" s="371"/>
    </row>
    <row r="1121" spans="17:17">
      <c r="Q1121" s="371"/>
    </row>
    <row r="1122" spans="17:17">
      <c r="Q1122" s="371"/>
    </row>
    <row r="1123" spans="17:17">
      <c r="Q1123" s="371"/>
    </row>
    <row r="1124" spans="17:17">
      <c r="Q1124" s="371"/>
    </row>
    <row r="1125" spans="17:17">
      <c r="Q1125" s="371"/>
    </row>
    <row r="1126" spans="17:17">
      <c r="Q1126" s="371"/>
    </row>
    <row r="1127" spans="17:17">
      <c r="Q1127" s="371"/>
    </row>
    <row r="1128" spans="17:17">
      <c r="Q1128" s="371"/>
    </row>
    <row r="1129" spans="17:17">
      <c r="Q1129" s="371"/>
    </row>
    <row r="1130" spans="17:17">
      <c r="Q1130" s="371"/>
    </row>
  </sheetData>
  <mergeCells count="62">
    <mergeCell ref="L10:L11"/>
    <mergeCell ref="A1:K1"/>
    <mergeCell ref="A2:P2"/>
    <mergeCell ref="A6:J6"/>
    <mergeCell ref="A7:O7"/>
    <mergeCell ref="A10:A11"/>
    <mergeCell ref="B10:B11"/>
    <mergeCell ref="C10:C11"/>
    <mergeCell ref="D10:D11"/>
    <mergeCell ref="E10:E11"/>
    <mergeCell ref="F10:F11"/>
    <mergeCell ref="G10:G11"/>
    <mergeCell ref="H10:H11"/>
    <mergeCell ref="I10:I11"/>
    <mergeCell ref="J10:J11"/>
    <mergeCell ref="K10:K11"/>
    <mergeCell ref="K12:P12"/>
    <mergeCell ref="R12:R14"/>
    <mergeCell ref="M13:M14"/>
    <mergeCell ref="N13:N14"/>
    <mergeCell ref="O13:O14"/>
    <mergeCell ref="P13:P14"/>
    <mergeCell ref="Q13:Q14"/>
    <mergeCell ref="M10:M11"/>
    <mergeCell ref="N10:O10"/>
    <mergeCell ref="P10:P11"/>
    <mergeCell ref="Q10:Q11"/>
    <mergeCell ref="R10:R11"/>
    <mergeCell ref="B17:D17"/>
    <mergeCell ref="A13:A14"/>
    <mergeCell ref="B13:B14"/>
    <mergeCell ref="C13:C14"/>
    <mergeCell ref="J13:J14"/>
    <mergeCell ref="B15:D15"/>
    <mergeCell ref="Q15:Q16"/>
    <mergeCell ref="B16:D16"/>
    <mergeCell ref="K13:K14"/>
    <mergeCell ref="L13:L14"/>
    <mergeCell ref="Q40:Q41"/>
    <mergeCell ref="B18:D18"/>
    <mergeCell ref="Q18:Q19"/>
    <mergeCell ref="B19:D19"/>
    <mergeCell ref="B20:D20"/>
    <mergeCell ref="B21:D21"/>
    <mergeCell ref="B22:D22"/>
    <mergeCell ref="B23:D23"/>
    <mergeCell ref="B24:D24"/>
    <mergeCell ref="B25:D25"/>
    <mergeCell ref="Q25:Q27"/>
    <mergeCell ref="B26:D26"/>
    <mergeCell ref="Q75:Q80"/>
    <mergeCell ref="Q42:Q43"/>
    <mergeCell ref="Q44:Q45"/>
    <mergeCell ref="Q49:Q50"/>
    <mergeCell ref="Q51:Q52"/>
    <mergeCell ref="Q53:Q54"/>
    <mergeCell ref="Q57:Q58"/>
    <mergeCell ref="Q60:Q61"/>
    <mergeCell ref="Q65:Q66"/>
    <mergeCell ref="Q68:Q69"/>
    <mergeCell ref="Q70:Q71"/>
    <mergeCell ref="Q73:Q74"/>
  </mergeCells>
  <conditionalFormatting sqref="E10:G10">
    <cfRule type="dataBar" priority="1">
      <dataBar>
        <cfvo type="min"/>
        <cfvo type="max"/>
        <color rgb="FF638EC6"/>
      </dataBar>
      <extLst>
        <ext xmlns:x14="http://schemas.microsoft.com/office/spreadsheetml/2009/9/main" uri="{B025F937-C7B1-47D3-B67F-A62EFF666E3E}">
          <x14:id>{8A8940B7-DDAC-40C8-B82A-A84A393557AF}</x14:id>
        </ext>
      </extLst>
    </cfRule>
  </conditionalFormatting>
  <conditionalFormatting sqref="H11">
    <cfRule type="dataBar" priority="2">
      <dataBar>
        <cfvo type="min"/>
        <cfvo type="max"/>
        <color rgb="FF638EC6"/>
      </dataBar>
      <extLst>
        <ext xmlns:x14="http://schemas.microsoft.com/office/spreadsheetml/2009/9/main" uri="{B025F937-C7B1-47D3-B67F-A62EFF666E3E}">
          <x14:id>{680414A9-5B35-4FB9-A7C5-658DC3709658}</x14:id>
        </ext>
      </extLst>
    </cfRule>
  </conditionalFormatting>
  <conditionalFormatting sqref="M10:N10 H10:K10">
    <cfRule type="dataBar" priority="3">
      <dataBar>
        <cfvo type="min"/>
        <cfvo type="max"/>
        <color rgb="FF638EC6"/>
      </dataBar>
      <extLst>
        <ext xmlns:x14="http://schemas.microsoft.com/office/spreadsheetml/2009/9/main" uri="{B025F937-C7B1-47D3-B67F-A62EFF666E3E}">
          <x14:id>{E72D1F6D-8F57-4513-8D41-451A2615B9C2}</x14:id>
        </ext>
      </extLst>
    </cfRule>
  </conditionalFormatting>
  <pageMargins left="0.7" right="0.7" top="0.75" bottom="0.75" header="0.3" footer="0.3"/>
  <pageSetup paperSize="8" scale="66" fitToHeight="0" orientation="landscape" r:id="rId1"/>
  <extLst>
    <ext xmlns:x14="http://schemas.microsoft.com/office/spreadsheetml/2009/9/main" uri="{78C0D931-6437-407d-A8EE-F0AAD7539E65}">
      <x14:conditionalFormattings>
        <x14:conditionalFormatting xmlns:xm="http://schemas.microsoft.com/office/excel/2006/main">
          <x14:cfRule type="dataBar" id="{8A8940B7-DDAC-40C8-B82A-A84A393557AF}">
            <x14:dataBar minLength="0" maxLength="100" border="1" negativeBarBorderColorSameAsPositive="0">
              <x14:cfvo type="autoMin"/>
              <x14:cfvo type="autoMax"/>
              <x14:borderColor rgb="FF638EC6"/>
              <x14:negativeFillColor rgb="FFFF0000"/>
              <x14:negativeBorderColor rgb="FFFF0000"/>
              <x14:axisColor rgb="FF000000"/>
            </x14:dataBar>
          </x14:cfRule>
          <xm:sqref>E10:G10</xm:sqref>
        </x14:conditionalFormatting>
        <x14:conditionalFormatting xmlns:xm="http://schemas.microsoft.com/office/excel/2006/main">
          <x14:cfRule type="dataBar" id="{680414A9-5B35-4FB9-A7C5-658DC3709658}">
            <x14:dataBar minLength="0" maxLength="100" border="1" negativeBarBorderColorSameAsPositive="0">
              <x14:cfvo type="autoMin"/>
              <x14:cfvo type="autoMax"/>
              <x14:borderColor rgb="FF638EC6"/>
              <x14:negativeFillColor rgb="FFFF0000"/>
              <x14:negativeBorderColor rgb="FFFF0000"/>
              <x14:axisColor rgb="FF000000"/>
            </x14:dataBar>
          </x14:cfRule>
          <xm:sqref>H11</xm:sqref>
        </x14:conditionalFormatting>
        <x14:conditionalFormatting xmlns:xm="http://schemas.microsoft.com/office/excel/2006/main">
          <x14:cfRule type="dataBar" id="{E72D1F6D-8F57-4513-8D41-451A2615B9C2}">
            <x14:dataBar minLength="0" maxLength="100" border="1" negativeBarBorderColorSameAsPositive="0">
              <x14:cfvo type="autoMin"/>
              <x14:cfvo type="autoMax"/>
              <x14:borderColor rgb="FF638EC6"/>
              <x14:negativeFillColor rgb="FFFF0000"/>
              <x14:negativeBorderColor rgb="FFFF0000"/>
              <x14:axisColor rgb="FF000000"/>
            </x14:dataBar>
          </x14:cfRule>
          <xm:sqref>M10:N10 H10:K10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C5A6B-838E-42D6-85DD-C63DC50AA0CF}">
  <sheetPr codeName="Lapas19"/>
  <dimension ref="A1:G199"/>
  <sheetViews>
    <sheetView zoomScale="86" zoomScaleNormal="86" workbookViewId="0">
      <pane xSplit="2" ySplit="5" topLeftCell="C166" activePane="bottomRight" state="frozen"/>
      <selection pane="topRight" activeCell="C1" sqref="C1"/>
      <selection pane="bottomLeft" activeCell="A3" sqref="A3"/>
      <selection pane="bottomRight" activeCell="J161" sqref="J161"/>
    </sheetView>
  </sheetViews>
  <sheetFormatPr defaultRowHeight="34.950000000000003" customHeight="1"/>
  <cols>
    <col min="1" max="1" width="7.77734375" customWidth="1"/>
    <col min="2" max="2" width="12" customWidth="1"/>
    <col min="3" max="3" width="45.77734375" customWidth="1"/>
    <col min="4" max="4" width="44.5546875" customWidth="1"/>
    <col min="5" max="5" width="30.44140625" customWidth="1"/>
    <col min="6" max="6" width="28" customWidth="1"/>
  </cols>
  <sheetData>
    <row r="1" spans="1:6" ht="43.5" customHeight="1">
      <c r="A1" s="749" t="s">
        <v>1548</v>
      </c>
      <c r="B1" s="749"/>
      <c r="C1" s="749"/>
      <c r="D1" s="749"/>
      <c r="E1" s="749"/>
      <c r="F1" s="749"/>
    </row>
    <row r="2" spans="1:6" ht="54" customHeight="1">
      <c r="A2" s="461" t="s">
        <v>934</v>
      </c>
      <c r="B2" s="461" t="s">
        <v>1345</v>
      </c>
      <c r="C2" s="461" t="s">
        <v>1346</v>
      </c>
      <c r="D2" s="461" t="s">
        <v>944</v>
      </c>
      <c r="E2" s="461" t="s">
        <v>1448</v>
      </c>
      <c r="F2" s="461" t="s">
        <v>1449</v>
      </c>
    </row>
    <row r="3" spans="1:6" ht="26.25" customHeight="1">
      <c r="A3" s="724" t="s">
        <v>945</v>
      </c>
      <c r="B3" s="745" t="s">
        <v>1347</v>
      </c>
      <c r="C3" s="726" t="s">
        <v>1348</v>
      </c>
      <c r="D3" s="726"/>
      <c r="E3" s="726"/>
      <c r="F3" s="726"/>
    </row>
    <row r="4" spans="1:6" ht="13.2">
      <c r="A4" s="724"/>
      <c r="B4" s="745"/>
      <c r="C4" s="417" t="s">
        <v>1349</v>
      </c>
      <c r="D4" s="417" t="s">
        <v>1349</v>
      </c>
      <c r="E4" s="417" t="s">
        <v>1349</v>
      </c>
      <c r="F4" s="417" t="s">
        <v>1349</v>
      </c>
    </row>
    <row r="5" spans="1:6" ht="19.5" customHeight="1">
      <c r="A5" s="724"/>
      <c r="B5" s="745"/>
      <c r="C5" s="727" t="s">
        <v>1350</v>
      </c>
      <c r="D5" s="727"/>
      <c r="E5" s="727"/>
      <c r="F5" s="727"/>
    </row>
    <row r="6" spans="1:6" ht="37.5" customHeight="1">
      <c r="A6" s="724"/>
      <c r="B6" s="745"/>
      <c r="C6" s="418" t="s">
        <v>1344</v>
      </c>
      <c r="D6" s="418" t="s">
        <v>946</v>
      </c>
      <c r="E6" s="378">
        <v>620</v>
      </c>
      <c r="F6" s="378">
        <v>572</v>
      </c>
    </row>
    <row r="7" spans="1:6" ht="63" customHeight="1">
      <c r="A7" s="724"/>
      <c r="B7" s="745"/>
      <c r="C7" s="418" t="s">
        <v>1351</v>
      </c>
      <c r="D7" s="418" t="s">
        <v>947</v>
      </c>
      <c r="E7" s="378" t="s">
        <v>948</v>
      </c>
      <c r="F7" s="378" t="s">
        <v>1503</v>
      </c>
    </row>
    <row r="8" spans="1:6" ht="31.5" customHeight="1">
      <c r="A8" s="724"/>
      <c r="B8" s="745"/>
      <c r="C8" s="418" t="s">
        <v>1352</v>
      </c>
      <c r="D8" s="418" t="s">
        <v>949</v>
      </c>
      <c r="E8" s="378">
        <v>320</v>
      </c>
      <c r="F8" s="378" t="s">
        <v>1504</v>
      </c>
    </row>
    <row r="9" spans="1:6" ht="57" customHeight="1">
      <c r="A9" s="724"/>
      <c r="B9" s="745"/>
      <c r="C9" s="418" t="s">
        <v>1353</v>
      </c>
      <c r="D9" s="418" t="s">
        <v>950</v>
      </c>
      <c r="E9" s="378">
        <v>11</v>
      </c>
      <c r="F9" s="378" t="s">
        <v>1505</v>
      </c>
    </row>
    <row r="10" spans="1:6" ht="42.75" customHeight="1">
      <c r="A10" s="724"/>
      <c r="B10" s="745"/>
      <c r="C10" s="418" t="s">
        <v>1354</v>
      </c>
      <c r="D10" s="418" t="s">
        <v>951</v>
      </c>
      <c r="E10" s="378">
        <v>13</v>
      </c>
      <c r="F10" s="378" t="s">
        <v>1500</v>
      </c>
    </row>
    <row r="11" spans="1:6" ht="57.75" customHeight="1">
      <c r="A11" s="724"/>
      <c r="B11" s="745"/>
      <c r="C11" s="418" t="s">
        <v>1355</v>
      </c>
      <c r="D11" s="418" t="s">
        <v>951</v>
      </c>
      <c r="E11" s="378">
        <v>2</v>
      </c>
      <c r="F11" s="378" t="s">
        <v>1500</v>
      </c>
    </row>
    <row r="12" spans="1:6" ht="69" customHeight="1">
      <c r="A12" s="724"/>
      <c r="B12" s="745"/>
      <c r="C12" s="728" t="s">
        <v>1356</v>
      </c>
      <c r="D12" s="418" t="s">
        <v>952</v>
      </c>
      <c r="E12" s="378">
        <v>1</v>
      </c>
      <c r="F12" s="378" t="s">
        <v>1506</v>
      </c>
    </row>
    <row r="13" spans="1:6" ht="45" customHeight="1">
      <c r="A13" s="724"/>
      <c r="B13" s="745"/>
      <c r="C13" s="728"/>
      <c r="D13" s="418" t="s">
        <v>953</v>
      </c>
      <c r="E13" s="378" t="s">
        <v>955</v>
      </c>
      <c r="F13" s="378" t="s">
        <v>1507</v>
      </c>
    </row>
    <row r="14" spans="1:6" ht="42.75" customHeight="1">
      <c r="A14" s="724"/>
      <c r="B14" s="745"/>
      <c r="C14" s="728" t="s">
        <v>1357</v>
      </c>
      <c r="D14" s="418" t="s">
        <v>956</v>
      </c>
      <c r="E14" s="378" t="s">
        <v>957</v>
      </c>
      <c r="F14" s="378" t="s">
        <v>1508</v>
      </c>
    </row>
    <row r="15" spans="1:6" ht="38.25" customHeight="1">
      <c r="A15" s="724"/>
      <c r="B15" s="745"/>
      <c r="C15" s="728"/>
      <c r="D15" s="418" t="s">
        <v>958</v>
      </c>
      <c r="E15" s="378">
        <v>1</v>
      </c>
      <c r="F15" s="378" t="s">
        <v>1506</v>
      </c>
    </row>
    <row r="16" spans="1:6" ht="75.75" customHeight="1">
      <c r="A16" s="724"/>
      <c r="B16" s="745"/>
      <c r="C16" s="735" t="s">
        <v>1358</v>
      </c>
      <c r="D16" s="418" t="s">
        <v>959</v>
      </c>
      <c r="E16" s="378" t="s">
        <v>960</v>
      </c>
      <c r="F16" s="378" t="s">
        <v>1509</v>
      </c>
    </row>
    <row r="17" spans="1:7" ht="43.5" customHeight="1">
      <c r="A17" s="724"/>
      <c r="B17" s="745"/>
      <c r="C17" s="736"/>
      <c r="D17" s="418" t="s">
        <v>962</v>
      </c>
      <c r="E17" s="378">
        <v>50</v>
      </c>
      <c r="F17" s="378" t="s">
        <v>748</v>
      </c>
    </row>
    <row r="18" spans="1:7" ht="39.6">
      <c r="A18" s="724"/>
      <c r="B18" s="745"/>
      <c r="C18" s="418" t="s">
        <v>1359</v>
      </c>
      <c r="D18" s="418" t="s">
        <v>963</v>
      </c>
      <c r="E18" s="378">
        <v>40</v>
      </c>
      <c r="F18" s="378" t="s">
        <v>1510</v>
      </c>
    </row>
    <row r="19" spans="1:7" ht="27.75" customHeight="1">
      <c r="A19" s="469"/>
      <c r="B19" s="470"/>
      <c r="C19" s="470"/>
      <c r="D19" s="470"/>
      <c r="E19" s="470"/>
      <c r="F19" s="470"/>
    </row>
    <row r="20" spans="1:7" ht="26.25" customHeight="1">
      <c r="A20" s="745" t="s">
        <v>993</v>
      </c>
      <c r="B20" s="745" t="s">
        <v>1360</v>
      </c>
      <c r="C20" s="726" t="s">
        <v>1348</v>
      </c>
      <c r="D20" s="726"/>
      <c r="E20" s="726"/>
      <c r="F20" s="726"/>
    </row>
    <row r="21" spans="1:7" ht="13.2">
      <c r="A21" s="745"/>
      <c r="B21" s="745"/>
      <c r="C21" s="417" t="s">
        <v>1349</v>
      </c>
      <c r="D21" s="417" t="s">
        <v>1349</v>
      </c>
      <c r="E21" s="417" t="s">
        <v>1349</v>
      </c>
      <c r="F21" s="417" t="s">
        <v>1349</v>
      </c>
    </row>
    <row r="22" spans="1:7" ht="24.75" customHeight="1">
      <c r="A22" s="745"/>
      <c r="B22" s="745"/>
      <c r="C22" s="727" t="s">
        <v>1350</v>
      </c>
      <c r="D22" s="727"/>
      <c r="E22" s="727"/>
      <c r="F22" s="727"/>
    </row>
    <row r="23" spans="1:7" ht="24" customHeight="1">
      <c r="A23" s="745"/>
      <c r="B23" s="745"/>
      <c r="C23" s="418" t="s">
        <v>1361</v>
      </c>
      <c r="D23" s="418" t="s">
        <v>964</v>
      </c>
      <c r="E23" s="378">
        <v>75</v>
      </c>
      <c r="F23" s="378" t="s">
        <v>1514</v>
      </c>
      <c r="G23" s="383"/>
    </row>
    <row r="24" spans="1:7" ht="38.25" customHeight="1">
      <c r="A24" s="745"/>
      <c r="B24" s="745"/>
      <c r="C24" s="728" t="s">
        <v>1351</v>
      </c>
      <c r="D24" s="728" t="s">
        <v>947</v>
      </c>
      <c r="E24" s="735" t="s">
        <v>948</v>
      </c>
      <c r="F24" s="729" t="s">
        <v>1515</v>
      </c>
      <c r="G24" s="383"/>
    </row>
    <row r="25" spans="1:7" ht="13.2">
      <c r="A25" s="745"/>
      <c r="B25" s="745"/>
      <c r="C25" s="728"/>
      <c r="D25" s="728"/>
      <c r="E25" s="736"/>
      <c r="F25" s="729"/>
      <c r="G25" s="383"/>
    </row>
    <row r="26" spans="1:7" ht="26.4">
      <c r="A26" s="745"/>
      <c r="B26" s="745"/>
      <c r="C26" s="418" t="s">
        <v>1362</v>
      </c>
      <c r="D26" s="418" t="s">
        <v>964</v>
      </c>
      <c r="E26" s="378">
        <v>50</v>
      </c>
      <c r="F26" s="378" t="s">
        <v>1516</v>
      </c>
      <c r="G26" s="383"/>
    </row>
    <row r="27" spans="1:7" ht="18" customHeight="1">
      <c r="A27" s="745"/>
      <c r="B27" s="745"/>
      <c r="C27" s="418" t="s">
        <v>1363</v>
      </c>
      <c r="D27" s="418" t="s">
        <v>1364</v>
      </c>
      <c r="E27" s="378">
        <v>1</v>
      </c>
      <c r="F27" s="378" t="s">
        <v>1517</v>
      </c>
      <c r="G27" s="383"/>
    </row>
    <row r="28" spans="1:7" ht="22.5" customHeight="1">
      <c r="A28" s="745"/>
      <c r="B28" s="745"/>
      <c r="C28" s="418" t="s">
        <v>1365</v>
      </c>
      <c r="D28" s="418" t="s">
        <v>1364</v>
      </c>
      <c r="E28" s="378">
        <v>2</v>
      </c>
      <c r="F28" s="378" t="s">
        <v>1517</v>
      </c>
      <c r="G28" s="383"/>
    </row>
    <row r="29" spans="1:7" ht="39.6">
      <c r="A29" s="745"/>
      <c r="B29" s="745"/>
      <c r="C29" s="418" t="s">
        <v>1366</v>
      </c>
      <c r="D29" s="418" t="s">
        <v>965</v>
      </c>
      <c r="E29" s="378">
        <v>9</v>
      </c>
      <c r="F29" s="378" t="s">
        <v>1518</v>
      </c>
      <c r="G29" s="383"/>
    </row>
    <row r="30" spans="1:7" ht="39.6">
      <c r="A30" s="745"/>
      <c r="B30" s="745"/>
      <c r="C30" s="418" t="s">
        <v>1354</v>
      </c>
      <c r="D30" s="418" t="s">
        <v>951</v>
      </c>
      <c r="E30" s="378">
        <v>1</v>
      </c>
      <c r="F30" s="378" t="s">
        <v>1519</v>
      </c>
      <c r="G30" s="383"/>
    </row>
    <row r="31" spans="1:7" ht="39.6">
      <c r="A31" s="745"/>
      <c r="B31" s="745"/>
      <c r="C31" s="418" t="s">
        <v>1355</v>
      </c>
      <c r="D31" s="418" t="s">
        <v>951</v>
      </c>
      <c r="E31" s="378">
        <v>0</v>
      </c>
      <c r="F31" s="378" t="s">
        <v>1520</v>
      </c>
      <c r="G31" s="383"/>
    </row>
    <row r="32" spans="1:7" ht="81.75" customHeight="1">
      <c r="A32" s="745"/>
      <c r="B32" s="745"/>
      <c r="C32" s="728" t="s">
        <v>1356</v>
      </c>
      <c r="D32" s="418" t="s">
        <v>952</v>
      </c>
      <c r="E32" s="378">
        <v>3</v>
      </c>
      <c r="F32" s="378" t="s">
        <v>1520</v>
      </c>
      <c r="G32" s="383"/>
    </row>
    <row r="33" spans="1:7" ht="33.75" customHeight="1">
      <c r="A33" s="745"/>
      <c r="B33" s="745"/>
      <c r="C33" s="728"/>
      <c r="D33" s="418" t="s">
        <v>953</v>
      </c>
      <c r="E33" s="378" t="s">
        <v>966</v>
      </c>
      <c r="F33" s="378" t="s">
        <v>1520</v>
      </c>
      <c r="G33" s="383"/>
    </row>
    <row r="34" spans="1:7" ht="26.4">
      <c r="A34" s="745"/>
      <c r="B34" s="745"/>
      <c r="C34" s="728" t="s">
        <v>1357</v>
      </c>
      <c r="D34" s="418" t="s">
        <v>956</v>
      </c>
      <c r="E34" s="378" t="s">
        <v>1367</v>
      </c>
      <c r="F34" s="378" t="s">
        <v>1521</v>
      </c>
      <c r="G34" s="383"/>
    </row>
    <row r="35" spans="1:7" ht="23.25" customHeight="1">
      <c r="A35" s="745"/>
      <c r="B35" s="745"/>
      <c r="C35" s="728"/>
      <c r="D35" s="418" t="s">
        <v>958</v>
      </c>
      <c r="E35" s="378">
        <v>4</v>
      </c>
      <c r="F35" s="378" t="s">
        <v>1522</v>
      </c>
      <c r="G35" s="383"/>
    </row>
    <row r="36" spans="1:7" ht="90" customHeight="1">
      <c r="A36" s="745"/>
      <c r="B36" s="745"/>
      <c r="C36" s="748" t="s">
        <v>1358</v>
      </c>
      <c r="D36" s="420" t="s">
        <v>959</v>
      </c>
      <c r="E36" s="419" t="s">
        <v>968</v>
      </c>
      <c r="F36" s="378" t="s">
        <v>1515</v>
      </c>
      <c r="G36" s="383"/>
    </row>
    <row r="37" spans="1:7" ht="26.4">
      <c r="A37" s="745"/>
      <c r="B37" s="745"/>
      <c r="C37" s="748"/>
      <c r="D37" s="420" t="s">
        <v>962</v>
      </c>
      <c r="E37" s="419">
        <v>55</v>
      </c>
      <c r="F37" s="378" t="s">
        <v>1523</v>
      </c>
      <c r="G37" s="383"/>
    </row>
    <row r="38" spans="1:7" ht="20.25" customHeight="1">
      <c r="A38" s="745"/>
      <c r="B38" s="745"/>
      <c r="C38" s="418" t="s">
        <v>1368</v>
      </c>
      <c r="D38" s="418" t="s">
        <v>970</v>
      </c>
      <c r="E38" s="378">
        <v>1</v>
      </c>
      <c r="F38" s="378" t="s">
        <v>1517</v>
      </c>
      <c r="G38" s="383"/>
    </row>
    <row r="39" spans="1:7" ht="25.5" customHeight="1">
      <c r="A39" s="745"/>
      <c r="B39" s="745"/>
      <c r="C39" s="418" t="s">
        <v>1369</v>
      </c>
      <c r="D39" s="418" t="s">
        <v>970</v>
      </c>
      <c r="E39" s="378">
        <v>0</v>
      </c>
      <c r="F39" s="378" t="s">
        <v>1520</v>
      </c>
      <c r="G39" s="383"/>
    </row>
    <row r="40" spans="1:7" ht="22.5" customHeight="1">
      <c r="A40" s="471"/>
      <c r="B40" s="470"/>
      <c r="C40" s="470"/>
      <c r="D40" s="470"/>
      <c r="E40" s="470"/>
      <c r="F40" s="470"/>
    </row>
    <row r="41" spans="1:7" ht="33" customHeight="1">
      <c r="A41" s="724" t="s">
        <v>994</v>
      </c>
      <c r="B41" s="745" t="s">
        <v>1370</v>
      </c>
      <c r="C41" s="726" t="s">
        <v>1371</v>
      </c>
      <c r="D41" s="726"/>
      <c r="E41" s="726"/>
      <c r="F41" s="726"/>
    </row>
    <row r="42" spans="1:7" ht="12.75" customHeight="1">
      <c r="A42" s="724"/>
      <c r="B42" s="745"/>
      <c r="C42" s="417" t="s">
        <v>171</v>
      </c>
      <c r="D42" s="417" t="s">
        <v>171</v>
      </c>
      <c r="E42" s="417" t="s">
        <v>171</v>
      </c>
      <c r="F42" s="417" t="s">
        <v>171</v>
      </c>
    </row>
    <row r="43" spans="1:7" ht="26.25" customHeight="1">
      <c r="A43" s="724"/>
      <c r="B43" s="745"/>
      <c r="C43" s="727" t="s">
        <v>1350</v>
      </c>
      <c r="D43" s="727"/>
      <c r="E43" s="727"/>
      <c r="F43" s="727"/>
    </row>
    <row r="44" spans="1:7" ht="26.4">
      <c r="A44" s="724"/>
      <c r="B44" s="745"/>
      <c r="C44" s="418" t="s">
        <v>1372</v>
      </c>
      <c r="D44" s="418" t="s">
        <v>964</v>
      </c>
      <c r="E44" s="378">
        <v>55</v>
      </c>
      <c r="F44" s="378">
        <v>85</v>
      </c>
    </row>
    <row r="45" spans="1:7" ht="48" customHeight="1">
      <c r="A45" s="724"/>
      <c r="B45" s="745"/>
      <c r="C45" s="418" t="s">
        <v>1351</v>
      </c>
      <c r="D45" s="418" t="s">
        <v>947</v>
      </c>
      <c r="E45" s="378" t="s">
        <v>948</v>
      </c>
      <c r="F45" s="378">
        <v>100</v>
      </c>
    </row>
    <row r="46" spans="1:7" ht="26.4">
      <c r="A46" s="724"/>
      <c r="B46" s="745"/>
      <c r="C46" s="418" t="s">
        <v>1373</v>
      </c>
      <c r="D46" s="418" t="s">
        <v>971</v>
      </c>
      <c r="E46" s="378" t="s">
        <v>972</v>
      </c>
      <c r="F46" s="378">
        <v>55</v>
      </c>
    </row>
    <row r="47" spans="1:7" ht="39.6">
      <c r="A47" s="724"/>
      <c r="B47" s="745"/>
      <c r="C47" s="418" t="s">
        <v>1374</v>
      </c>
      <c r="D47" s="418" t="s">
        <v>965</v>
      </c>
      <c r="E47" s="378">
        <v>2</v>
      </c>
      <c r="F47" s="378">
        <v>2</v>
      </c>
    </row>
    <row r="48" spans="1:7" ht="39.6">
      <c r="A48" s="724"/>
      <c r="B48" s="745"/>
      <c r="C48" s="418" t="s">
        <v>1354</v>
      </c>
      <c r="D48" s="418" t="s">
        <v>951</v>
      </c>
      <c r="E48" s="378">
        <v>1</v>
      </c>
      <c r="F48" s="378">
        <v>1</v>
      </c>
    </row>
    <row r="49" spans="1:7" ht="39.6">
      <c r="A49" s="724"/>
      <c r="B49" s="745"/>
      <c r="C49" s="418" t="s">
        <v>1355</v>
      </c>
      <c r="D49" s="418" t="s">
        <v>951</v>
      </c>
      <c r="E49" s="378">
        <v>1</v>
      </c>
      <c r="F49" s="378">
        <v>1</v>
      </c>
    </row>
    <row r="50" spans="1:7" ht="69" customHeight="1">
      <c r="A50" s="724"/>
      <c r="B50" s="745"/>
      <c r="C50" s="728" t="s">
        <v>1356</v>
      </c>
      <c r="D50" s="418" t="s">
        <v>952</v>
      </c>
      <c r="E50" s="378">
        <v>0</v>
      </c>
      <c r="F50" s="378">
        <v>0</v>
      </c>
    </row>
    <row r="51" spans="1:7" ht="34.5" customHeight="1">
      <c r="A51" s="724"/>
      <c r="B51" s="745"/>
      <c r="C51" s="728"/>
      <c r="D51" s="418" t="s">
        <v>953</v>
      </c>
      <c r="E51" s="378">
        <v>10</v>
      </c>
      <c r="F51" s="378">
        <v>10.050000000000001</v>
      </c>
    </row>
    <row r="52" spans="1:7" ht="36.75" customHeight="1">
      <c r="A52" s="724"/>
      <c r="B52" s="745"/>
      <c r="C52" s="728" t="s">
        <v>1357</v>
      </c>
      <c r="D52" s="418" t="s">
        <v>956</v>
      </c>
      <c r="E52" s="378">
        <v>10</v>
      </c>
      <c r="F52" s="378">
        <v>7.99</v>
      </c>
    </row>
    <row r="53" spans="1:7" ht="25.5" customHeight="1">
      <c r="A53" s="724"/>
      <c r="B53" s="745"/>
      <c r="C53" s="728"/>
      <c r="D53" s="418" t="s">
        <v>958</v>
      </c>
      <c r="E53" s="378">
        <v>2</v>
      </c>
      <c r="F53" s="378">
        <v>1</v>
      </c>
    </row>
    <row r="54" spans="1:7" ht="69.75" customHeight="1">
      <c r="A54" s="724"/>
      <c r="B54" s="745"/>
      <c r="C54" s="728" t="s">
        <v>1358</v>
      </c>
      <c r="D54" s="418" t="s">
        <v>959</v>
      </c>
      <c r="E54" s="378" t="s">
        <v>969</v>
      </c>
      <c r="F54" s="378">
        <v>100</v>
      </c>
    </row>
    <row r="55" spans="1:7" ht="35.25" customHeight="1">
      <c r="A55" s="724"/>
      <c r="B55" s="745"/>
      <c r="C55" s="728"/>
      <c r="D55" s="418" t="s">
        <v>962</v>
      </c>
      <c r="E55" s="378">
        <v>12</v>
      </c>
      <c r="F55" s="378">
        <v>12</v>
      </c>
    </row>
    <row r="56" spans="1:7" ht="26.25" customHeight="1">
      <c r="A56" s="472"/>
      <c r="B56" s="470"/>
      <c r="C56" s="470"/>
      <c r="D56" s="470"/>
      <c r="E56" s="470"/>
      <c r="F56" s="470"/>
    </row>
    <row r="57" spans="1:7" ht="26.25" customHeight="1">
      <c r="A57" s="745" t="s">
        <v>1269</v>
      </c>
      <c r="B57" s="745" t="s">
        <v>1375</v>
      </c>
      <c r="C57" s="726" t="s">
        <v>1376</v>
      </c>
      <c r="D57" s="726"/>
      <c r="E57" s="726"/>
      <c r="F57" s="726"/>
    </row>
    <row r="58" spans="1:7" ht="13.2">
      <c r="A58" s="745"/>
      <c r="B58" s="745"/>
      <c r="C58" s="417" t="s">
        <v>1349</v>
      </c>
      <c r="D58" s="417" t="s">
        <v>1349</v>
      </c>
      <c r="E58" s="417" t="s">
        <v>1349</v>
      </c>
      <c r="F58" s="417" t="s">
        <v>1349</v>
      </c>
    </row>
    <row r="59" spans="1:7" ht="20.25" customHeight="1">
      <c r="A59" s="745"/>
      <c r="B59" s="745"/>
      <c r="C59" s="727" t="s">
        <v>1350</v>
      </c>
      <c r="D59" s="727"/>
      <c r="E59" s="727"/>
      <c r="F59" s="727"/>
    </row>
    <row r="60" spans="1:7" ht="28.5" customHeight="1">
      <c r="A60" s="745"/>
      <c r="B60" s="745"/>
      <c r="C60" s="421" t="s">
        <v>1377</v>
      </c>
      <c r="D60" s="418" t="s">
        <v>946</v>
      </c>
      <c r="E60" s="378">
        <v>174</v>
      </c>
      <c r="F60" s="378" t="s">
        <v>1540</v>
      </c>
      <c r="G60" s="458"/>
    </row>
    <row r="61" spans="1:7" ht="38.25" customHeight="1">
      <c r="A61" s="745"/>
      <c r="B61" s="745"/>
      <c r="C61" s="728" t="s">
        <v>1351</v>
      </c>
      <c r="D61" s="728" t="s">
        <v>947</v>
      </c>
      <c r="E61" s="735" t="s">
        <v>1450</v>
      </c>
      <c r="F61" s="729" t="s">
        <v>1541</v>
      </c>
      <c r="G61" s="458"/>
    </row>
    <row r="62" spans="1:7" ht="14.4">
      <c r="A62" s="745"/>
      <c r="B62" s="745"/>
      <c r="C62" s="728"/>
      <c r="D62" s="728"/>
      <c r="E62" s="736"/>
      <c r="F62" s="729"/>
      <c r="G62" s="458"/>
    </row>
    <row r="63" spans="1:7" ht="52.8">
      <c r="A63" s="745"/>
      <c r="B63" s="745"/>
      <c r="C63" s="418" t="s">
        <v>1378</v>
      </c>
      <c r="D63" s="418" t="s">
        <v>970</v>
      </c>
      <c r="E63" s="378">
        <v>7</v>
      </c>
      <c r="F63" s="378" t="s">
        <v>1542</v>
      </c>
      <c r="G63" s="458"/>
    </row>
    <row r="64" spans="1:7" ht="39.6">
      <c r="A64" s="745"/>
      <c r="B64" s="745"/>
      <c r="C64" s="418" t="s">
        <v>1379</v>
      </c>
      <c r="D64" s="418" t="s">
        <v>965</v>
      </c>
      <c r="E64" s="378">
        <v>6</v>
      </c>
      <c r="F64" s="378" t="s">
        <v>1542</v>
      </c>
      <c r="G64" s="458"/>
    </row>
    <row r="65" spans="1:7" ht="39.6">
      <c r="A65" s="745"/>
      <c r="B65" s="745"/>
      <c r="C65" s="418" t="s">
        <v>1354</v>
      </c>
      <c r="D65" s="418" t="s">
        <v>951</v>
      </c>
      <c r="E65" s="378">
        <v>1</v>
      </c>
      <c r="F65" s="378" t="s">
        <v>1543</v>
      </c>
      <c r="G65" s="458"/>
    </row>
    <row r="66" spans="1:7" ht="39.6">
      <c r="A66" s="745"/>
      <c r="B66" s="745"/>
      <c r="C66" s="418" t="s">
        <v>1355</v>
      </c>
      <c r="D66" s="418" t="s">
        <v>951</v>
      </c>
      <c r="E66" s="378">
        <v>1</v>
      </c>
      <c r="F66" s="378" t="s">
        <v>1520</v>
      </c>
      <c r="G66" s="458"/>
    </row>
    <row r="67" spans="1:7" ht="82.5" customHeight="1">
      <c r="A67" s="745"/>
      <c r="B67" s="745"/>
      <c r="C67" s="728" t="s">
        <v>1356</v>
      </c>
      <c r="D67" s="418" t="s">
        <v>973</v>
      </c>
      <c r="E67" s="378">
        <v>2</v>
      </c>
      <c r="F67" s="378" t="s">
        <v>1517</v>
      </c>
      <c r="G67" s="458"/>
    </row>
    <row r="68" spans="1:7" ht="26.4">
      <c r="A68" s="745"/>
      <c r="B68" s="745"/>
      <c r="C68" s="728"/>
      <c r="D68" s="418" t="s">
        <v>953</v>
      </c>
      <c r="E68" s="378" t="s">
        <v>967</v>
      </c>
      <c r="F68" s="378" t="s">
        <v>1544</v>
      </c>
      <c r="G68" s="458"/>
    </row>
    <row r="69" spans="1:7" ht="26.4">
      <c r="A69" s="745"/>
      <c r="B69" s="745"/>
      <c r="C69" s="728" t="s">
        <v>1357</v>
      </c>
      <c r="D69" s="418" t="s">
        <v>956</v>
      </c>
      <c r="E69" s="378" t="s">
        <v>966</v>
      </c>
      <c r="F69" s="378" t="s">
        <v>769</v>
      </c>
      <c r="G69" s="458"/>
    </row>
    <row r="70" spans="1:7" ht="14.4">
      <c r="A70" s="745"/>
      <c r="B70" s="745"/>
      <c r="C70" s="728"/>
      <c r="D70" s="418" t="s">
        <v>958</v>
      </c>
      <c r="E70" s="378">
        <v>1</v>
      </c>
      <c r="F70" s="378" t="s">
        <v>1500</v>
      </c>
      <c r="G70" s="458"/>
    </row>
    <row r="71" spans="1:7" ht="56.25" customHeight="1">
      <c r="A71" s="745"/>
      <c r="B71" s="745"/>
      <c r="C71" s="728" t="s">
        <v>1358</v>
      </c>
      <c r="D71" s="418" t="s">
        <v>959</v>
      </c>
      <c r="E71" s="378" t="s">
        <v>1380</v>
      </c>
      <c r="F71" s="378" t="s">
        <v>1545</v>
      </c>
      <c r="G71" s="458"/>
    </row>
    <row r="72" spans="1:7" ht="45.75" customHeight="1">
      <c r="A72" s="745"/>
      <c r="B72" s="745"/>
      <c r="C72" s="728"/>
      <c r="D72" s="418" t="s">
        <v>962</v>
      </c>
      <c r="E72" s="378">
        <v>60</v>
      </c>
      <c r="F72" s="378" t="s">
        <v>1546</v>
      </c>
      <c r="G72" s="458"/>
    </row>
    <row r="73" spans="1:7" ht="18.75" customHeight="1">
      <c r="A73" s="472"/>
      <c r="B73" s="470"/>
      <c r="C73" s="470"/>
      <c r="D73" s="470"/>
      <c r="E73" s="470"/>
      <c r="F73" s="470"/>
    </row>
    <row r="74" spans="1:7" ht="26.25" customHeight="1">
      <c r="A74" s="745" t="s">
        <v>995</v>
      </c>
      <c r="B74" s="745" t="s">
        <v>1343</v>
      </c>
      <c r="C74" s="726" t="s">
        <v>1376</v>
      </c>
      <c r="D74" s="726"/>
      <c r="E74" s="726"/>
      <c r="F74" s="726"/>
    </row>
    <row r="75" spans="1:7" ht="13.2">
      <c r="A75" s="745"/>
      <c r="B75" s="745"/>
      <c r="C75" s="417" t="s">
        <v>1349</v>
      </c>
      <c r="D75" s="417" t="s">
        <v>1349</v>
      </c>
      <c r="E75" s="417" t="s">
        <v>1349</v>
      </c>
      <c r="F75" s="417" t="s">
        <v>1349</v>
      </c>
    </row>
    <row r="76" spans="1:7" ht="18.75" customHeight="1">
      <c r="A76" s="745"/>
      <c r="B76" s="745"/>
      <c r="C76" s="727" t="s">
        <v>1350</v>
      </c>
      <c r="D76" s="727"/>
      <c r="E76" s="727"/>
      <c r="F76" s="727"/>
    </row>
    <row r="77" spans="1:7" ht="26.4">
      <c r="A77" s="745"/>
      <c r="B77" s="745"/>
      <c r="C77" s="418" t="s">
        <v>1381</v>
      </c>
      <c r="D77" s="418" t="s">
        <v>1382</v>
      </c>
      <c r="E77" s="378">
        <v>360</v>
      </c>
      <c r="F77" s="378">
        <v>379</v>
      </c>
    </row>
    <row r="78" spans="1:7" ht="38.25" customHeight="1">
      <c r="A78" s="745"/>
      <c r="B78" s="745"/>
      <c r="C78" s="728" t="s">
        <v>1351</v>
      </c>
      <c r="D78" s="728" t="s">
        <v>947</v>
      </c>
      <c r="E78" s="735" t="s">
        <v>948</v>
      </c>
      <c r="F78" s="735" t="s">
        <v>948</v>
      </c>
    </row>
    <row r="79" spans="1:7" ht="13.2">
      <c r="A79" s="745"/>
      <c r="B79" s="745"/>
      <c r="C79" s="728"/>
      <c r="D79" s="728"/>
      <c r="E79" s="736"/>
      <c r="F79" s="736"/>
    </row>
    <row r="80" spans="1:7" ht="26.4">
      <c r="A80" s="745"/>
      <c r="B80" s="745"/>
      <c r="C80" s="418" t="s">
        <v>1383</v>
      </c>
      <c r="D80" s="418" t="s">
        <v>974</v>
      </c>
      <c r="E80" s="378">
        <v>4</v>
      </c>
      <c r="F80" s="378">
        <v>4</v>
      </c>
    </row>
    <row r="81" spans="1:6" ht="24.75" customHeight="1">
      <c r="A81" s="745"/>
      <c r="B81" s="745"/>
      <c r="C81" s="728" t="s">
        <v>1384</v>
      </c>
      <c r="D81" s="418" t="s">
        <v>1385</v>
      </c>
      <c r="E81" s="378">
        <v>6</v>
      </c>
      <c r="F81" s="378">
        <v>6</v>
      </c>
    </row>
    <row r="82" spans="1:6" ht="22.5" customHeight="1">
      <c r="A82" s="745"/>
      <c r="B82" s="745"/>
      <c r="C82" s="728"/>
      <c r="D82" s="418" t="s">
        <v>1386</v>
      </c>
      <c r="E82" s="378">
        <v>90</v>
      </c>
      <c r="F82" s="378">
        <v>95</v>
      </c>
    </row>
    <row r="83" spans="1:6" ht="26.25" customHeight="1">
      <c r="A83" s="745"/>
      <c r="B83" s="745"/>
      <c r="C83" s="418" t="s">
        <v>1387</v>
      </c>
      <c r="D83" s="418" t="s">
        <v>1388</v>
      </c>
      <c r="E83" s="378">
        <v>4</v>
      </c>
      <c r="F83" s="378">
        <v>14</v>
      </c>
    </row>
    <row r="84" spans="1:6" ht="39.6">
      <c r="A84" s="745"/>
      <c r="B84" s="745"/>
      <c r="C84" s="418" t="s">
        <v>1389</v>
      </c>
      <c r="D84" s="418" t="s">
        <v>951</v>
      </c>
      <c r="E84" s="378">
        <v>3</v>
      </c>
      <c r="F84" s="378">
        <v>3</v>
      </c>
    </row>
    <row r="85" spans="1:6" ht="39.6">
      <c r="A85" s="745"/>
      <c r="B85" s="745"/>
      <c r="C85" s="418" t="s">
        <v>1390</v>
      </c>
      <c r="D85" s="418" t="s">
        <v>951</v>
      </c>
      <c r="E85" s="378">
        <v>2</v>
      </c>
      <c r="F85" s="378">
        <v>3</v>
      </c>
    </row>
    <row r="86" spans="1:6" ht="66.75" customHeight="1">
      <c r="A86" s="745"/>
      <c r="B86" s="745"/>
      <c r="C86" s="728" t="s">
        <v>1356</v>
      </c>
      <c r="D86" s="418" t="s">
        <v>952</v>
      </c>
      <c r="E86" s="378">
        <v>5</v>
      </c>
      <c r="F86" s="378">
        <v>4</v>
      </c>
    </row>
    <row r="87" spans="1:6" ht="26.4">
      <c r="A87" s="745"/>
      <c r="B87" s="745"/>
      <c r="C87" s="728"/>
      <c r="D87" s="418" t="s">
        <v>953</v>
      </c>
      <c r="E87" s="378" t="s">
        <v>954</v>
      </c>
      <c r="F87" s="378" t="s">
        <v>1279</v>
      </c>
    </row>
    <row r="88" spans="1:6" ht="26.4">
      <c r="A88" s="745"/>
      <c r="B88" s="745"/>
      <c r="C88" s="728" t="s">
        <v>1357</v>
      </c>
      <c r="D88" s="418" t="s">
        <v>956</v>
      </c>
      <c r="E88" s="378" t="s">
        <v>1391</v>
      </c>
      <c r="F88" s="378" t="s">
        <v>1513</v>
      </c>
    </row>
    <row r="89" spans="1:6" ht="24" customHeight="1">
      <c r="A89" s="745"/>
      <c r="B89" s="745"/>
      <c r="C89" s="728"/>
      <c r="D89" s="418" t="s">
        <v>958</v>
      </c>
      <c r="E89" s="378">
        <v>5</v>
      </c>
      <c r="F89" s="378">
        <v>5</v>
      </c>
    </row>
    <row r="90" spans="1:6" ht="96.75" customHeight="1">
      <c r="A90" s="745"/>
      <c r="B90" s="745"/>
      <c r="C90" s="728" t="s">
        <v>1358</v>
      </c>
      <c r="D90" s="418" t="s">
        <v>959</v>
      </c>
      <c r="E90" s="378" t="s">
        <v>961</v>
      </c>
      <c r="F90" s="378" t="s">
        <v>961</v>
      </c>
    </row>
    <row r="91" spans="1:6" ht="24" customHeight="1">
      <c r="A91" s="745"/>
      <c r="B91" s="745"/>
      <c r="C91" s="728"/>
      <c r="D91" s="418" t="s">
        <v>962</v>
      </c>
      <c r="E91" s="378">
        <v>60</v>
      </c>
      <c r="F91" s="378">
        <v>80</v>
      </c>
    </row>
    <row r="92" spans="1:6" ht="39.6">
      <c r="A92" s="745"/>
      <c r="B92" s="745"/>
      <c r="C92" s="418" t="s">
        <v>1392</v>
      </c>
      <c r="D92" s="418" t="s">
        <v>965</v>
      </c>
      <c r="E92" s="378">
        <v>5</v>
      </c>
      <c r="F92" s="378">
        <v>6</v>
      </c>
    </row>
    <row r="93" spans="1:6" ht="27.75" customHeight="1">
      <c r="A93" s="473"/>
      <c r="B93" s="470"/>
      <c r="C93" s="470"/>
      <c r="D93" s="470"/>
      <c r="E93" s="470"/>
      <c r="F93" s="470"/>
    </row>
    <row r="94" spans="1:6" ht="26.25" customHeight="1">
      <c r="A94" s="745" t="s">
        <v>996</v>
      </c>
      <c r="B94" s="745" t="s">
        <v>1317</v>
      </c>
      <c r="C94" s="746" t="s">
        <v>1393</v>
      </c>
      <c r="D94" s="746"/>
      <c r="E94" s="746"/>
      <c r="F94" s="746"/>
    </row>
    <row r="95" spans="1:6" ht="22.5" customHeight="1">
      <c r="A95" s="745"/>
      <c r="B95" s="745"/>
      <c r="C95" s="747" t="s">
        <v>1350</v>
      </c>
      <c r="D95" s="747"/>
      <c r="E95" s="747"/>
      <c r="F95" s="747"/>
    </row>
    <row r="96" spans="1:6" ht="38.25" customHeight="1">
      <c r="A96" s="745"/>
      <c r="B96" s="745"/>
      <c r="C96" s="728" t="s">
        <v>1351</v>
      </c>
      <c r="D96" s="728" t="s">
        <v>947</v>
      </c>
      <c r="E96" s="735" t="s">
        <v>1451</v>
      </c>
      <c r="F96" s="735" t="s">
        <v>1451</v>
      </c>
    </row>
    <row r="97" spans="1:6" ht="25.5" customHeight="1">
      <c r="A97" s="745"/>
      <c r="B97" s="745"/>
      <c r="C97" s="728"/>
      <c r="D97" s="728"/>
      <c r="E97" s="736"/>
      <c r="F97" s="736"/>
    </row>
    <row r="98" spans="1:6" ht="97.5" customHeight="1">
      <c r="A98" s="745"/>
      <c r="B98" s="745"/>
      <c r="C98" s="728" t="s">
        <v>1394</v>
      </c>
      <c r="D98" s="418" t="s">
        <v>952</v>
      </c>
      <c r="E98" s="378">
        <v>2</v>
      </c>
      <c r="F98" s="276">
        <v>0</v>
      </c>
    </row>
    <row r="99" spans="1:6" ht="26.4">
      <c r="A99" s="745"/>
      <c r="B99" s="745"/>
      <c r="C99" s="728"/>
      <c r="D99" s="418" t="s">
        <v>953</v>
      </c>
      <c r="E99" s="378" t="s">
        <v>975</v>
      </c>
      <c r="F99" s="422">
        <v>0</v>
      </c>
    </row>
    <row r="100" spans="1:6" ht="36.75" customHeight="1">
      <c r="A100" s="745"/>
      <c r="B100" s="745"/>
      <c r="C100" s="728" t="s">
        <v>1395</v>
      </c>
      <c r="D100" s="418" t="s">
        <v>956</v>
      </c>
      <c r="E100" s="378" t="s">
        <v>976</v>
      </c>
      <c r="F100" s="422">
        <v>0</v>
      </c>
    </row>
    <row r="101" spans="1:6" ht="43.5" customHeight="1">
      <c r="A101" s="745"/>
      <c r="B101" s="745"/>
      <c r="C101" s="728"/>
      <c r="D101" s="418" t="s">
        <v>958</v>
      </c>
      <c r="E101" s="378">
        <v>1</v>
      </c>
      <c r="F101" s="276">
        <v>0</v>
      </c>
    </row>
    <row r="102" spans="1:6" ht="126.75" customHeight="1">
      <c r="A102" s="745"/>
      <c r="B102" s="745"/>
      <c r="C102" s="728" t="s">
        <v>1396</v>
      </c>
      <c r="D102" s="418" t="s">
        <v>959</v>
      </c>
      <c r="E102" s="378" t="s">
        <v>961</v>
      </c>
      <c r="F102" s="431" t="s">
        <v>961</v>
      </c>
    </row>
    <row r="103" spans="1:6" ht="26.4">
      <c r="A103" s="745"/>
      <c r="B103" s="745"/>
      <c r="C103" s="728"/>
      <c r="D103" s="418" t="s">
        <v>962</v>
      </c>
      <c r="E103" s="378">
        <v>10</v>
      </c>
      <c r="F103" s="276">
        <v>0</v>
      </c>
    </row>
    <row r="104" spans="1:6" ht="26.4">
      <c r="A104" s="745"/>
      <c r="B104" s="745"/>
      <c r="C104" s="418" t="s">
        <v>1397</v>
      </c>
      <c r="D104" s="418" t="s">
        <v>977</v>
      </c>
      <c r="E104" s="378">
        <v>4</v>
      </c>
      <c r="F104" s="276">
        <v>2</v>
      </c>
    </row>
    <row r="105" spans="1:6" ht="39.6">
      <c r="A105" s="745"/>
      <c r="B105" s="745"/>
      <c r="C105" s="418" t="s">
        <v>1392</v>
      </c>
      <c r="D105" s="418" t="s">
        <v>965</v>
      </c>
      <c r="E105" s="378">
        <v>4</v>
      </c>
      <c r="F105" s="276">
        <v>4</v>
      </c>
    </row>
    <row r="106" spans="1:6" ht="27.75" customHeight="1">
      <c r="A106" s="474"/>
      <c r="B106" s="475"/>
      <c r="C106" s="475"/>
      <c r="D106" s="475"/>
      <c r="E106" s="475"/>
      <c r="F106" s="475"/>
    </row>
    <row r="107" spans="1:6" ht="25.5" customHeight="1">
      <c r="A107" s="745" t="s">
        <v>997</v>
      </c>
      <c r="B107" s="745" t="s">
        <v>1398</v>
      </c>
      <c r="C107" s="726" t="s">
        <v>1399</v>
      </c>
      <c r="D107" s="726"/>
      <c r="E107" s="726"/>
      <c r="F107" s="726"/>
    </row>
    <row r="108" spans="1:6" ht="13.2">
      <c r="A108" s="745"/>
      <c r="B108" s="745"/>
      <c r="C108" s="417" t="s">
        <v>171</v>
      </c>
      <c r="D108" s="417" t="s">
        <v>171</v>
      </c>
      <c r="E108" s="417" t="s">
        <v>171</v>
      </c>
      <c r="F108" s="417" t="s">
        <v>171</v>
      </c>
    </row>
    <row r="109" spans="1:6" ht="23.25" customHeight="1">
      <c r="A109" s="745"/>
      <c r="B109" s="745"/>
      <c r="C109" s="727" t="s">
        <v>1350</v>
      </c>
      <c r="D109" s="727"/>
      <c r="E109" s="727"/>
      <c r="F109" s="727"/>
    </row>
    <row r="110" spans="1:6" ht="36.75" customHeight="1">
      <c r="A110" s="745"/>
      <c r="B110" s="745"/>
      <c r="C110" s="418" t="s">
        <v>1400</v>
      </c>
      <c r="D110" s="418" t="s">
        <v>1401</v>
      </c>
      <c r="E110" s="378">
        <v>3</v>
      </c>
      <c r="F110" s="378">
        <v>1</v>
      </c>
    </row>
    <row r="111" spans="1:6" ht="39.6">
      <c r="A111" s="745"/>
      <c r="B111" s="745"/>
      <c r="C111" s="418" t="s">
        <v>1402</v>
      </c>
      <c r="D111" s="418" t="s">
        <v>1403</v>
      </c>
      <c r="E111" s="378">
        <v>20</v>
      </c>
      <c r="F111" s="378">
        <v>40</v>
      </c>
    </row>
    <row r="112" spans="1:6" ht="34.5" customHeight="1">
      <c r="A112" s="745"/>
      <c r="B112" s="745"/>
      <c r="C112" s="418" t="s">
        <v>1404</v>
      </c>
      <c r="D112" s="418" t="s">
        <v>1405</v>
      </c>
      <c r="E112" s="378">
        <v>1</v>
      </c>
      <c r="F112" s="378">
        <v>0</v>
      </c>
    </row>
    <row r="113" spans="1:6" ht="39.6">
      <c r="A113" s="745"/>
      <c r="B113" s="745"/>
      <c r="C113" s="418" t="s">
        <v>1406</v>
      </c>
      <c r="D113" s="418" t="s">
        <v>1407</v>
      </c>
      <c r="E113" s="378">
        <v>1</v>
      </c>
      <c r="F113" s="378">
        <v>0</v>
      </c>
    </row>
    <row r="114" spans="1:6" ht="27.75" customHeight="1">
      <c r="A114" s="473"/>
      <c r="B114" s="470"/>
      <c r="C114" s="470"/>
      <c r="D114" s="470"/>
      <c r="E114" s="470"/>
      <c r="F114" s="470"/>
    </row>
    <row r="115" spans="1:6" ht="25.5" customHeight="1">
      <c r="A115" s="745" t="s">
        <v>998</v>
      </c>
      <c r="B115" s="745" t="s">
        <v>978</v>
      </c>
      <c r="C115" s="726" t="s">
        <v>1408</v>
      </c>
      <c r="D115" s="726"/>
      <c r="E115" s="726"/>
      <c r="F115" s="726"/>
    </row>
    <row r="116" spans="1:6" ht="13.2">
      <c r="A116" s="745"/>
      <c r="B116" s="745"/>
      <c r="C116" s="417" t="s">
        <v>171</v>
      </c>
      <c r="D116" s="417" t="s">
        <v>171</v>
      </c>
      <c r="E116" s="417" t="s">
        <v>171</v>
      </c>
      <c r="F116" s="417" t="s">
        <v>171</v>
      </c>
    </row>
    <row r="117" spans="1:6" ht="23.25" customHeight="1">
      <c r="A117" s="745"/>
      <c r="B117" s="745"/>
      <c r="C117" s="727" t="s">
        <v>1350</v>
      </c>
      <c r="D117" s="727"/>
      <c r="E117" s="727"/>
      <c r="F117" s="727"/>
    </row>
    <row r="118" spans="1:6" ht="39.75" customHeight="1">
      <c r="A118" s="745"/>
      <c r="B118" s="745"/>
      <c r="C118" s="418" t="s">
        <v>1295</v>
      </c>
      <c r="D118" s="418" t="s">
        <v>1410</v>
      </c>
      <c r="E118" s="378">
        <v>100</v>
      </c>
      <c r="F118" s="378">
        <v>100</v>
      </c>
    </row>
    <row r="119" spans="1:6" ht="26.4">
      <c r="A119" s="745"/>
      <c r="B119" s="745"/>
      <c r="C119" s="418" t="s">
        <v>1296</v>
      </c>
      <c r="D119" s="418" t="s">
        <v>1411</v>
      </c>
      <c r="E119" s="378">
        <v>1</v>
      </c>
      <c r="F119" s="378">
        <v>1</v>
      </c>
    </row>
    <row r="120" spans="1:6" ht="51.6" customHeight="1">
      <c r="A120" s="745"/>
      <c r="B120" s="745"/>
      <c r="C120" s="418" t="s">
        <v>1297</v>
      </c>
      <c r="D120" s="418" t="s">
        <v>1409</v>
      </c>
      <c r="E120" s="378">
        <v>1</v>
      </c>
      <c r="F120" s="378">
        <v>0</v>
      </c>
    </row>
    <row r="121" spans="1:6" ht="36.75" customHeight="1">
      <c r="A121" s="745"/>
      <c r="B121" s="745"/>
      <c r="C121" s="418" t="s">
        <v>1298</v>
      </c>
      <c r="D121" s="418" t="s">
        <v>1410</v>
      </c>
      <c r="E121" s="378">
        <v>0</v>
      </c>
      <c r="F121" s="378">
        <v>0</v>
      </c>
    </row>
    <row r="122" spans="1:6" ht="33.75" customHeight="1">
      <c r="A122" s="745"/>
      <c r="B122" s="745"/>
      <c r="C122" s="418" t="s">
        <v>1299</v>
      </c>
      <c r="D122" s="418" t="s">
        <v>1409</v>
      </c>
      <c r="E122" s="378">
        <v>0</v>
      </c>
      <c r="F122" s="378">
        <v>0</v>
      </c>
    </row>
    <row r="123" spans="1:6" ht="34.5" customHeight="1">
      <c r="A123" s="745"/>
      <c r="B123" s="745"/>
      <c r="C123" s="418" t="s">
        <v>1300</v>
      </c>
      <c r="D123" s="418" t="s">
        <v>1410</v>
      </c>
      <c r="E123" s="378">
        <v>100</v>
      </c>
      <c r="F123" s="378">
        <v>100</v>
      </c>
    </row>
    <row r="124" spans="1:6" ht="39" customHeight="1">
      <c r="A124" s="745"/>
      <c r="B124" s="745"/>
      <c r="C124" s="418" t="s">
        <v>1301</v>
      </c>
      <c r="D124" s="418" t="s">
        <v>1411</v>
      </c>
      <c r="E124" s="378">
        <v>1</v>
      </c>
      <c r="F124" s="378">
        <v>1</v>
      </c>
    </row>
    <row r="125" spans="1:6" ht="39.6">
      <c r="A125" s="745"/>
      <c r="B125" s="745"/>
      <c r="C125" s="418" t="s">
        <v>1302</v>
      </c>
      <c r="D125" s="418" t="s">
        <v>1412</v>
      </c>
      <c r="E125" s="378">
        <v>100</v>
      </c>
      <c r="F125" s="378">
        <v>100</v>
      </c>
    </row>
    <row r="126" spans="1:6" ht="33.75" customHeight="1">
      <c r="A126" s="745"/>
      <c r="B126" s="745"/>
      <c r="C126" s="418" t="s">
        <v>1303</v>
      </c>
      <c r="D126" s="418" t="s">
        <v>1409</v>
      </c>
      <c r="E126" s="378">
        <v>0</v>
      </c>
      <c r="F126" s="378">
        <v>0</v>
      </c>
    </row>
    <row r="127" spans="1:6" ht="27.75" customHeight="1">
      <c r="A127" s="745"/>
      <c r="B127" s="745"/>
      <c r="C127" s="418" t="s">
        <v>1304</v>
      </c>
      <c r="D127" s="418" t="s">
        <v>1410</v>
      </c>
      <c r="E127" s="378">
        <v>100</v>
      </c>
      <c r="F127" s="378">
        <v>100</v>
      </c>
    </row>
    <row r="128" spans="1:6" ht="40.5" customHeight="1">
      <c r="A128" s="745"/>
      <c r="B128" s="745"/>
      <c r="C128" s="418" t="s">
        <v>1305</v>
      </c>
      <c r="D128" s="418" t="s">
        <v>1413</v>
      </c>
      <c r="E128" s="378">
        <v>242</v>
      </c>
      <c r="F128" s="378">
        <v>242</v>
      </c>
    </row>
    <row r="129" spans="1:6" ht="32.25" customHeight="1">
      <c r="A129" s="745"/>
      <c r="B129" s="745"/>
      <c r="C129" s="418" t="s">
        <v>1306</v>
      </c>
      <c r="D129" s="418" t="s">
        <v>1410</v>
      </c>
      <c r="E129" s="378">
        <v>1</v>
      </c>
      <c r="F129" s="378">
        <v>0</v>
      </c>
    </row>
    <row r="130" spans="1:6" ht="28.5" customHeight="1">
      <c r="A130" s="745"/>
      <c r="B130" s="745"/>
      <c r="C130" s="418" t="s">
        <v>1307</v>
      </c>
      <c r="D130" s="418" t="s">
        <v>1414</v>
      </c>
      <c r="E130" s="378">
        <v>1</v>
      </c>
      <c r="F130" s="378">
        <v>0</v>
      </c>
    </row>
    <row r="131" spans="1:6" ht="21" customHeight="1">
      <c r="A131" s="745"/>
      <c r="B131" s="745"/>
      <c r="C131" s="418" t="s">
        <v>1308</v>
      </c>
      <c r="D131" s="418" t="s">
        <v>1410</v>
      </c>
      <c r="E131" s="378">
        <v>100</v>
      </c>
      <c r="F131" s="378">
        <v>100</v>
      </c>
    </row>
    <row r="132" spans="1:6" ht="38.25" customHeight="1">
      <c r="A132" s="745"/>
      <c r="B132" s="745"/>
      <c r="C132" s="418" t="s">
        <v>1309</v>
      </c>
      <c r="D132" s="418" t="s">
        <v>1415</v>
      </c>
      <c r="E132" s="378">
        <v>150</v>
      </c>
      <c r="F132" s="378">
        <v>150</v>
      </c>
    </row>
    <row r="133" spans="1:6" ht="36.75" customHeight="1">
      <c r="A133" s="745"/>
      <c r="B133" s="745"/>
      <c r="C133" s="418" t="s">
        <v>1310</v>
      </c>
      <c r="D133" s="418" t="s">
        <v>1415</v>
      </c>
      <c r="E133" s="378">
        <v>24</v>
      </c>
      <c r="F133" s="378">
        <v>24</v>
      </c>
    </row>
    <row r="134" spans="1:6" ht="41.25" customHeight="1">
      <c r="A134" s="745"/>
      <c r="B134" s="745"/>
      <c r="C134" s="418" t="s">
        <v>1311</v>
      </c>
      <c r="D134" s="418" t="s">
        <v>1416</v>
      </c>
      <c r="E134" s="378">
        <v>1</v>
      </c>
      <c r="F134" s="378">
        <v>1</v>
      </c>
    </row>
    <row r="135" spans="1:6" ht="42" customHeight="1">
      <c r="A135" s="745"/>
      <c r="B135" s="745"/>
      <c r="C135" s="418" t="s">
        <v>1312</v>
      </c>
      <c r="D135" s="418" t="s">
        <v>1416</v>
      </c>
      <c r="E135" s="378">
        <v>1</v>
      </c>
      <c r="F135" s="378">
        <v>1</v>
      </c>
    </row>
    <row r="136" spans="1:6" ht="39.75" customHeight="1">
      <c r="A136" s="745"/>
      <c r="B136" s="745"/>
      <c r="C136" s="418" t="s">
        <v>1313</v>
      </c>
      <c r="D136" s="418" t="s">
        <v>1417</v>
      </c>
      <c r="E136" s="378">
        <v>258</v>
      </c>
      <c r="F136" s="378">
        <v>258</v>
      </c>
    </row>
    <row r="137" spans="1:6" ht="25.5" customHeight="1">
      <c r="A137" s="745"/>
      <c r="B137" s="745"/>
      <c r="C137" s="418" t="s">
        <v>1314</v>
      </c>
      <c r="D137" s="418" t="s">
        <v>1418</v>
      </c>
      <c r="E137" s="378">
        <v>6</v>
      </c>
      <c r="F137" s="378">
        <v>6</v>
      </c>
    </row>
    <row r="138" spans="1:6" ht="24.75" customHeight="1">
      <c r="A138" s="745"/>
      <c r="B138" s="745"/>
      <c r="C138" s="418" t="s">
        <v>1315</v>
      </c>
      <c r="D138" s="418" t="s">
        <v>1419</v>
      </c>
      <c r="E138" s="378">
        <v>6</v>
      </c>
      <c r="F138" s="378">
        <v>6</v>
      </c>
    </row>
    <row r="139" spans="1:6" ht="27" customHeight="1">
      <c r="A139" s="745"/>
      <c r="B139" s="745"/>
      <c r="C139" s="418" t="s">
        <v>1316</v>
      </c>
      <c r="D139" s="418" t="s">
        <v>1420</v>
      </c>
      <c r="E139" s="378">
        <v>5</v>
      </c>
      <c r="F139" s="378">
        <v>5</v>
      </c>
    </row>
    <row r="140" spans="1:6" ht="24" customHeight="1">
      <c r="A140" s="469"/>
      <c r="B140" s="470"/>
      <c r="C140" s="470"/>
      <c r="D140" s="470"/>
      <c r="E140" s="470"/>
      <c r="F140" s="470"/>
    </row>
    <row r="141" spans="1:6" ht="28.5" customHeight="1">
      <c r="A141" s="737" t="s">
        <v>1421</v>
      </c>
      <c r="B141" s="737" t="s">
        <v>1422</v>
      </c>
      <c r="C141" s="726" t="s">
        <v>1408</v>
      </c>
      <c r="D141" s="726"/>
      <c r="E141" s="726"/>
      <c r="F141" s="726"/>
    </row>
    <row r="142" spans="1:6" ht="13.2">
      <c r="A142" s="738"/>
      <c r="B142" s="738"/>
      <c r="C142" s="417"/>
      <c r="D142" s="417"/>
      <c r="E142" s="417"/>
      <c r="F142" s="417"/>
    </row>
    <row r="143" spans="1:6" ht="22.5" customHeight="1">
      <c r="A143" s="738"/>
      <c r="B143" s="738"/>
      <c r="C143" s="727" t="s">
        <v>1423</v>
      </c>
      <c r="D143" s="727"/>
      <c r="E143" s="727"/>
      <c r="F143" s="727"/>
    </row>
    <row r="144" spans="1:6" ht="21" customHeight="1">
      <c r="A144" s="738"/>
      <c r="B144" s="738"/>
      <c r="C144" s="418" t="s">
        <v>1424</v>
      </c>
      <c r="D144" s="728" t="s">
        <v>1425</v>
      </c>
      <c r="E144" s="735" t="s">
        <v>1452</v>
      </c>
      <c r="F144" s="735">
        <v>62486</v>
      </c>
    </row>
    <row r="145" spans="1:6" ht="37.5" customHeight="1">
      <c r="A145" s="738"/>
      <c r="B145" s="738"/>
      <c r="C145" s="418" t="s">
        <v>1426</v>
      </c>
      <c r="D145" s="728"/>
      <c r="E145" s="736"/>
      <c r="F145" s="736"/>
    </row>
    <row r="146" spans="1:6" ht="37.5" customHeight="1">
      <c r="A146" s="738"/>
      <c r="B146" s="738"/>
      <c r="C146" s="728" t="s">
        <v>1424</v>
      </c>
      <c r="D146" s="728" t="s">
        <v>1427</v>
      </c>
      <c r="E146" s="735" t="s">
        <v>1453</v>
      </c>
      <c r="F146" s="735">
        <v>40715</v>
      </c>
    </row>
    <row r="147" spans="1:6" ht="18.75" customHeight="1">
      <c r="A147" s="738"/>
      <c r="B147" s="738"/>
      <c r="C147" s="728"/>
      <c r="D147" s="728"/>
      <c r="E147" s="740"/>
      <c r="F147" s="740"/>
    </row>
    <row r="148" spans="1:6" ht="24" customHeight="1">
      <c r="A148" s="738"/>
      <c r="B148" s="738"/>
      <c r="C148" s="728"/>
      <c r="D148" s="728"/>
      <c r="E148" s="736"/>
      <c r="F148" s="736"/>
    </row>
    <row r="149" spans="1:6" ht="48" customHeight="1">
      <c r="A149" s="738"/>
      <c r="B149" s="738"/>
      <c r="C149" s="734" t="s">
        <v>1428</v>
      </c>
      <c r="D149" s="728" t="s">
        <v>1427</v>
      </c>
      <c r="E149" s="741" t="s">
        <v>1429</v>
      </c>
      <c r="F149" s="735">
        <v>1452</v>
      </c>
    </row>
    <row r="150" spans="1:6" ht="13.2">
      <c r="A150" s="738"/>
      <c r="B150" s="738"/>
      <c r="C150" s="734"/>
      <c r="D150" s="728"/>
      <c r="E150" s="742"/>
      <c r="F150" s="736"/>
    </row>
    <row r="151" spans="1:6" ht="50.25" customHeight="1">
      <c r="A151" s="738"/>
      <c r="B151" s="738"/>
      <c r="C151" s="421" t="s">
        <v>1430</v>
      </c>
      <c r="D151" s="418" t="s">
        <v>1427</v>
      </c>
      <c r="E151" s="423" t="s">
        <v>1291</v>
      </c>
      <c r="F151" s="378">
        <v>7139</v>
      </c>
    </row>
    <row r="152" spans="1:6" ht="46.5" customHeight="1">
      <c r="A152" s="738"/>
      <c r="B152" s="738"/>
      <c r="C152" s="418" t="s">
        <v>1424</v>
      </c>
      <c r="D152" s="418" t="s">
        <v>1431</v>
      </c>
      <c r="E152" s="378" t="s">
        <v>1454</v>
      </c>
      <c r="F152" s="378">
        <v>7144174</v>
      </c>
    </row>
    <row r="153" spans="1:6" ht="40.5" customHeight="1">
      <c r="A153" s="738"/>
      <c r="B153" s="738"/>
      <c r="C153" s="728" t="s">
        <v>1424</v>
      </c>
      <c r="D153" s="418" t="s">
        <v>1432</v>
      </c>
      <c r="E153" s="378" t="s">
        <v>1455</v>
      </c>
      <c r="F153" s="378">
        <v>10394</v>
      </c>
    </row>
    <row r="154" spans="1:6" ht="54.75" customHeight="1">
      <c r="A154" s="738"/>
      <c r="B154" s="738"/>
      <c r="C154" s="728"/>
      <c r="D154" s="734" t="s">
        <v>1433</v>
      </c>
      <c r="E154" s="735" t="s">
        <v>1456</v>
      </c>
      <c r="F154" s="750">
        <v>0.189</v>
      </c>
    </row>
    <row r="155" spans="1:6" ht="27" hidden="1" customHeight="1">
      <c r="A155" s="738"/>
      <c r="B155" s="738"/>
      <c r="C155" s="728"/>
      <c r="D155" s="734"/>
      <c r="E155" s="736"/>
      <c r="F155" s="751"/>
    </row>
    <row r="156" spans="1:6" ht="48" customHeight="1">
      <c r="A156" s="738"/>
      <c r="B156" s="738"/>
      <c r="C156" s="728"/>
      <c r="D156" s="734" t="s">
        <v>1434</v>
      </c>
      <c r="E156" s="418" t="s">
        <v>981</v>
      </c>
      <c r="F156" s="503">
        <v>9</v>
      </c>
    </row>
    <row r="157" spans="1:6" ht="52.8">
      <c r="A157" s="738"/>
      <c r="B157" s="738"/>
      <c r="C157" s="728"/>
      <c r="D157" s="734"/>
      <c r="E157" s="418" t="s">
        <v>1292</v>
      </c>
      <c r="F157" s="503" t="s">
        <v>1554</v>
      </c>
    </row>
    <row r="158" spans="1:6" ht="87.75" customHeight="1">
      <c r="A158" s="738"/>
      <c r="B158" s="738"/>
      <c r="C158" s="728" t="s">
        <v>1435</v>
      </c>
      <c r="D158" s="734" t="s">
        <v>1436</v>
      </c>
      <c r="E158" s="424" t="s">
        <v>1437</v>
      </c>
      <c r="F158" s="425" t="s">
        <v>1555</v>
      </c>
    </row>
    <row r="159" spans="1:6" ht="51" customHeight="1">
      <c r="A159" s="738"/>
      <c r="B159" s="738"/>
      <c r="C159" s="728"/>
      <c r="D159" s="734"/>
      <c r="E159" s="424" t="s">
        <v>1438</v>
      </c>
      <c r="F159" s="425" t="s">
        <v>1556</v>
      </c>
    </row>
    <row r="160" spans="1:6" ht="143.25" customHeight="1">
      <c r="A160" s="738"/>
      <c r="B160" s="738"/>
      <c r="C160" s="728"/>
      <c r="D160" s="734"/>
      <c r="E160" s="424" t="s">
        <v>1439</v>
      </c>
      <c r="F160" s="425" t="s">
        <v>1557</v>
      </c>
    </row>
    <row r="161" spans="1:6" ht="164.25" customHeight="1">
      <c r="A161" s="738"/>
      <c r="B161" s="738"/>
      <c r="C161" s="728"/>
      <c r="D161" s="734"/>
      <c r="E161" s="426" t="s">
        <v>1440</v>
      </c>
      <c r="F161" s="502" t="s">
        <v>1558</v>
      </c>
    </row>
    <row r="162" spans="1:6" ht="37.5" customHeight="1">
      <c r="A162" s="738"/>
      <c r="B162" s="738"/>
      <c r="C162" s="728"/>
      <c r="D162" s="728" t="s">
        <v>1441</v>
      </c>
      <c r="E162" s="735" t="s">
        <v>1457</v>
      </c>
      <c r="F162" s="743" t="s">
        <v>1559</v>
      </c>
    </row>
    <row r="163" spans="1:6" ht="49.5" customHeight="1">
      <c r="A163" s="738"/>
      <c r="B163" s="738"/>
      <c r="C163" s="728"/>
      <c r="D163" s="728"/>
      <c r="E163" s="736"/>
      <c r="F163" s="744"/>
    </row>
    <row r="164" spans="1:6" ht="26.4">
      <c r="A164" s="738"/>
      <c r="B164" s="738"/>
      <c r="C164" s="728"/>
      <c r="D164" s="418" t="s">
        <v>1442</v>
      </c>
      <c r="E164" s="427">
        <v>0.71</v>
      </c>
      <c r="F164" s="504">
        <v>1</v>
      </c>
    </row>
    <row r="165" spans="1:6" ht="26.4">
      <c r="A165" s="738"/>
      <c r="B165" s="738"/>
      <c r="C165" s="728"/>
      <c r="D165" s="418" t="s">
        <v>1443</v>
      </c>
      <c r="E165" s="427">
        <v>0.02</v>
      </c>
      <c r="F165" s="504">
        <v>0.94</v>
      </c>
    </row>
    <row r="166" spans="1:6" ht="26.4">
      <c r="A166" s="739"/>
      <c r="B166" s="739"/>
      <c r="C166" s="728"/>
      <c r="D166" s="418" t="s">
        <v>1444</v>
      </c>
      <c r="E166" s="427">
        <v>0.6</v>
      </c>
      <c r="F166" s="504">
        <v>0.96</v>
      </c>
    </row>
    <row r="167" spans="1:6" ht="25.5" customHeight="1">
      <c r="A167" s="469"/>
      <c r="B167" s="470"/>
      <c r="C167" s="470"/>
      <c r="D167" s="470"/>
      <c r="E167" s="470"/>
      <c r="F167" s="470"/>
    </row>
    <row r="168" spans="1:6" ht="36" customHeight="1">
      <c r="A168" s="724" t="s">
        <v>1445</v>
      </c>
      <c r="B168" s="724" t="s">
        <v>1446</v>
      </c>
      <c r="C168" s="726" t="s">
        <v>1408</v>
      </c>
      <c r="D168" s="726"/>
      <c r="E168" s="726"/>
      <c r="F168" s="726"/>
    </row>
    <row r="169" spans="1:6" ht="13.2">
      <c r="A169" s="724"/>
      <c r="B169" s="724"/>
      <c r="C169" s="428" t="s">
        <v>171</v>
      </c>
      <c r="D169" s="428" t="s">
        <v>171</v>
      </c>
      <c r="E169" s="428" t="s">
        <v>171</v>
      </c>
      <c r="F169" s="428" t="s">
        <v>171</v>
      </c>
    </row>
    <row r="170" spans="1:6" ht="13.2">
      <c r="A170" s="724"/>
      <c r="B170" s="724"/>
      <c r="C170" s="727" t="s">
        <v>1423</v>
      </c>
      <c r="D170" s="727"/>
      <c r="E170" s="727"/>
      <c r="F170" s="727"/>
    </row>
    <row r="171" spans="1:6" ht="99" customHeight="1">
      <c r="A171" s="724"/>
      <c r="B171" s="724"/>
      <c r="C171" s="418" t="s">
        <v>1458</v>
      </c>
      <c r="D171" s="378" t="s">
        <v>497</v>
      </c>
      <c r="E171" s="378">
        <v>0</v>
      </c>
      <c r="F171" s="378"/>
    </row>
    <row r="172" spans="1:6" ht="93" hidden="1" customHeight="1">
      <c r="A172" s="724"/>
      <c r="B172" s="724"/>
      <c r="C172" s="728" t="s">
        <v>1447</v>
      </c>
      <c r="D172" s="729"/>
      <c r="E172" s="729"/>
      <c r="F172" s="729"/>
    </row>
    <row r="173" spans="1:6" ht="12.75" hidden="1" customHeight="1">
      <c r="A173" s="724"/>
      <c r="B173" s="724"/>
      <c r="C173" s="728"/>
      <c r="D173" s="729"/>
      <c r="E173" s="729"/>
      <c r="F173" s="729"/>
    </row>
    <row r="174" spans="1:6" ht="27" customHeight="1">
      <c r="A174" s="724"/>
      <c r="B174" s="724"/>
      <c r="C174" s="730" t="s">
        <v>1459</v>
      </c>
      <c r="D174" s="729" t="s">
        <v>1460</v>
      </c>
      <c r="E174" s="732">
        <v>60</v>
      </c>
      <c r="F174" s="732"/>
    </row>
    <row r="175" spans="1:6" ht="57" customHeight="1">
      <c r="A175" s="724"/>
      <c r="B175" s="724"/>
      <c r="C175" s="731"/>
      <c r="D175" s="729"/>
      <c r="E175" s="733"/>
      <c r="F175" s="733"/>
    </row>
    <row r="176" spans="1:6" ht="57" customHeight="1">
      <c r="A176" s="724"/>
      <c r="B176" s="724"/>
      <c r="C176" s="467" t="s">
        <v>1461</v>
      </c>
      <c r="D176" s="457" t="s">
        <v>1462</v>
      </c>
      <c r="E176" s="430">
        <v>5</v>
      </c>
      <c r="F176" s="430"/>
    </row>
    <row r="177" spans="1:6" ht="57" customHeight="1">
      <c r="A177" s="724"/>
      <c r="B177" s="725"/>
      <c r="C177" s="468" t="s">
        <v>1463</v>
      </c>
      <c r="D177" s="378" t="s">
        <v>1464</v>
      </c>
      <c r="E177" s="434">
        <v>10</v>
      </c>
      <c r="F177" s="462"/>
    </row>
    <row r="178" spans="1:6" ht="37.5" customHeight="1">
      <c r="A178" s="724"/>
      <c r="B178" s="725"/>
      <c r="C178" s="424" t="s">
        <v>1465</v>
      </c>
      <c r="D178" s="424" t="s">
        <v>1470</v>
      </c>
      <c r="E178" s="433">
        <v>90</v>
      </c>
      <c r="F178" s="463"/>
    </row>
    <row r="179" spans="1:6" ht="25.95">
      <c r="A179" s="724"/>
      <c r="B179" s="725"/>
      <c r="C179" s="424" t="s">
        <v>1466</v>
      </c>
      <c r="D179" s="424" t="s">
        <v>1471</v>
      </c>
      <c r="E179" s="433">
        <v>40</v>
      </c>
      <c r="F179" s="463"/>
    </row>
    <row r="180" spans="1:6" ht="32.25" customHeight="1">
      <c r="A180" s="724"/>
      <c r="B180" s="725"/>
      <c r="C180" s="424" t="s">
        <v>1467</v>
      </c>
      <c r="D180" s="378" t="s">
        <v>1470</v>
      </c>
      <c r="E180" s="378">
        <v>80</v>
      </c>
      <c r="F180" s="463"/>
    </row>
    <row r="181" spans="1:6" ht="25.95">
      <c r="A181" s="724"/>
      <c r="B181" s="725"/>
      <c r="C181" s="424" t="s">
        <v>1468</v>
      </c>
      <c r="D181" s="378" t="s">
        <v>1470</v>
      </c>
      <c r="E181" s="378">
        <v>40</v>
      </c>
      <c r="F181" s="464"/>
    </row>
    <row r="182" spans="1:6" ht="13.05">
      <c r="A182" s="724"/>
      <c r="B182" s="725"/>
      <c r="C182" s="424" t="s">
        <v>1469</v>
      </c>
      <c r="D182" s="378" t="s">
        <v>1472</v>
      </c>
      <c r="E182" s="378">
        <v>20</v>
      </c>
      <c r="F182" s="465"/>
    </row>
    <row r="183" spans="1:6" ht="13.05">
      <c r="A183" s="724"/>
      <c r="B183" s="725"/>
      <c r="C183" s="424"/>
      <c r="D183" s="378"/>
      <c r="E183" s="378"/>
      <c r="F183" s="466"/>
    </row>
    <row r="184" spans="1:6" ht="24" customHeight="1">
      <c r="A184" s="469"/>
      <c r="B184" s="470"/>
      <c r="C184" s="470"/>
      <c r="D184" s="470"/>
      <c r="E184" s="470"/>
      <c r="F184" s="470"/>
    </row>
    <row r="185" spans="1:6" ht="15.45">
      <c r="A185" s="429"/>
    </row>
    <row r="186" spans="1:6" ht="15.45">
      <c r="A186" s="429"/>
    </row>
    <row r="187" spans="1:6" ht="15.45">
      <c r="A187" s="429"/>
    </row>
    <row r="188" spans="1:6" ht="15.45">
      <c r="A188" s="429"/>
    </row>
    <row r="189" spans="1:6" ht="15.45">
      <c r="A189" s="429"/>
    </row>
    <row r="190" spans="1:6" ht="15.45">
      <c r="A190" s="429"/>
    </row>
    <row r="191" spans="1:6" ht="15.45">
      <c r="A191" s="429"/>
    </row>
    <row r="192" spans="1:6" ht="15.45">
      <c r="A192" s="429"/>
    </row>
    <row r="193" ht="12.45"/>
    <row r="194" ht="12.45"/>
    <row r="195" ht="12.45"/>
    <row r="196" ht="12.45"/>
    <row r="197" ht="12.45"/>
    <row r="198" ht="12.45"/>
    <row r="199" ht="12.45"/>
  </sheetData>
  <mergeCells count="105">
    <mergeCell ref="A1:F1"/>
    <mergeCell ref="A3:A18"/>
    <mergeCell ref="B3:B18"/>
    <mergeCell ref="C3:F3"/>
    <mergeCell ref="C5:F5"/>
    <mergeCell ref="C12:C13"/>
    <mergeCell ref="C14:C15"/>
    <mergeCell ref="C16:C17"/>
    <mergeCell ref="F154:F155"/>
    <mergeCell ref="A41:A55"/>
    <mergeCell ref="B41:B55"/>
    <mergeCell ref="C41:F41"/>
    <mergeCell ref="C43:F43"/>
    <mergeCell ref="C50:C51"/>
    <mergeCell ref="C52:C53"/>
    <mergeCell ref="C54:C55"/>
    <mergeCell ref="A20:A39"/>
    <mergeCell ref="B20:B39"/>
    <mergeCell ref="C20:F20"/>
    <mergeCell ref="C22:F22"/>
    <mergeCell ref="C24:C25"/>
    <mergeCell ref="D24:D25"/>
    <mergeCell ref="E24:E25"/>
    <mergeCell ref="F24:F25"/>
    <mergeCell ref="C32:C33"/>
    <mergeCell ref="C34:C35"/>
    <mergeCell ref="C36:C37"/>
    <mergeCell ref="A57:A72"/>
    <mergeCell ref="B57:B72"/>
    <mergeCell ref="C57:F57"/>
    <mergeCell ref="C59:F59"/>
    <mergeCell ref="C61:C62"/>
    <mergeCell ref="D61:D62"/>
    <mergeCell ref="E61:E62"/>
    <mergeCell ref="F61:F62"/>
    <mergeCell ref="C67:C68"/>
    <mergeCell ref="C69:C70"/>
    <mergeCell ref="C71:C72"/>
    <mergeCell ref="A74:A92"/>
    <mergeCell ref="B74:B92"/>
    <mergeCell ref="C74:F74"/>
    <mergeCell ref="C76:F76"/>
    <mergeCell ref="C78:C79"/>
    <mergeCell ref="D78:D79"/>
    <mergeCell ref="E78:E79"/>
    <mergeCell ref="F78:F79"/>
    <mergeCell ref="C81:C82"/>
    <mergeCell ref="C86:C87"/>
    <mergeCell ref="C88:C89"/>
    <mergeCell ref="C90:C91"/>
    <mergeCell ref="A107:A113"/>
    <mergeCell ref="B107:B113"/>
    <mergeCell ref="C107:F107"/>
    <mergeCell ref="C109:F109"/>
    <mergeCell ref="A115:A139"/>
    <mergeCell ref="B115:B139"/>
    <mergeCell ref="C115:F115"/>
    <mergeCell ref="C117:F117"/>
    <mergeCell ref="A94:A105"/>
    <mergeCell ref="B94:B105"/>
    <mergeCell ref="C94:F94"/>
    <mergeCell ref="C95:F95"/>
    <mergeCell ref="C96:C97"/>
    <mergeCell ref="D96:D97"/>
    <mergeCell ref="E96:E97"/>
    <mergeCell ref="F96:F97"/>
    <mergeCell ref="C98:C99"/>
    <mergeCell ref="C100:C101"/>
    <mergeCell ref="C102:C103"/>
    <mergeCell ref="D154:D155"/>
    <mergeCell ref="E154:E155"/>
    <mergeCell ref="D156:D157"/>
    <mergeCell ref="C158:C166"/>
    <mergeCell ref="D158:D161"/>
    <mergeCell ref="D162:D163"/>
    <mergeCell ref="E162:E163"/>
    <mergeCell ref="A141:A166"/>
    <mergeCell ref="B141:B166"/>
    <mergeCell ref="C141:F141"/>
    <mergeCell ref="C143:F143"/>
    <mergeCell ref="D144:D145"/>
    <mergeCell ref="E144:E145"/>
    <mergeCell ref="F144:F145"/>
    <mergeCell ref="C146:C148"/>
    <mergeCell ref="D146:D148"/>
    <mergeCell ref="E146:E148"/>
    <mergeCell ref="F146:F148"/>
    <mergeCell ref="C149:C150"/>
    <mergeCell ref="D149:D150"/>
    <mergeCell ref="E149:E150"/>
    <mergeCell ref="F149:F150"/>
    <mergeCell ref="C153:C157"/>
    <mergeCell ref="F162:F163"/>
    <mergeCell ref="A168:A183"/>
    <mergeCell ref="B168:B183"/>
    <mergeCell ref="C168:F168"/>
    <mergeCell ref="C170:F170"/>
    <mergeCell ref="C172:C173"/>
    <mergeCell ref="D172:D173"/>
    <mergeCell ref="E172:E173"/>
    <mergeCell ref="F172:F173"/>
    <mergeCell ref="C174:C175"/>
    <mergeCell ref="D174:D175"/>
    <mergeCell ref="E174:E175"/>
    <mergeCell ref="F174:F17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6DA68-9229-4059-8805-2537729C9F91}">
  <sheetPr codeName="Lapas20"/>
  <dimension ref="A1:F39"/>
  <sheetViews>
    <sheetView workbookViewId="0">
      <selection activeCell="AA23" sqref="AA23"/>
    </sheetView>
  </sheetViews>
  <sheetFormatPr defaultColWidth="9.21875" defaultRowHeight="11.4"/>
  <cols>
    <col min="1" max="1" width="8.44140625" style="435" customWidth="1"/>
    <col min="2" max="2" width="19.21875" style="435" customWidth="1"/>
    <col min="3" max="3" width="42.5546875" style="435" customWidth="1"/>
    <col min="4" max="4" width="18.44140625" style="435" customWidth="1"/>
    <col min="5" max="5" width="21.21875" style="435" customWidth="1"/>
    <col min="6" max="6" width="23.77734375" style="435" customWidth="1"/>
    <col min="7" max="16384" width="9.21875" style="435"/>
  </cols>
  <sheetData>
    <row r="1" spans="1:6" ht="29.25" customHeight="1">
      <c r="A1" s="755" t="s">
        <v>1547</v>
      </c>
      <c r="B1" s="755"/>
      <c r="C1" s="755"/>
      <c r="D1" s="755"/>
      <c r="E1" s="755"/>
      <c r="F1" s="755"/>
    </row>
    <row r="2" spans="1:6" ht="39" customHeight="1">
      <c r="A2" s="476" t="s">
        <v>934</v>
      </c>
      <c r="B2" s="476" t="s">
        <v>1473</v>
      </c>
      <c r="C2" s="476" t="s">
        <v>1346</v>
      </c>
      <c r="D2" s="476" t="s">
        <v>944</v>
      </c>
      <c r="E2" s="476" t="s">
        <v>1448</v>
      </c>
      <c r="F2" s="476" t="s">
        <v>1449</v>
      </c>
    </row>
    <row r="3" spans="1:6" ht="12">
      <c r="A3" s="756" t="s">
        <v>945</v>
      </c>
      <c r="B3" s="756" t="s">
        <v>1474</v>
      </c>
      <c r="C3" s="761" t="s">
        <v>1475</v>
      </c>
      <c r="D3" s="761"/>
      <c r="E3" s="761"/>
      <c r="F3" s="761"/>
    </row>
    <row r="4" spans="1:6" ht="12">
      <c r="A4" s="757"/>
      <c r="B4" s="757"/>
      <c r="C4" s="436" t="s">
        <v>1476</v>
      </c>
      <c r="D4" s="437" t="s">
        <v>1477</v>
      </c>
      <c r="E4" s="437" t="s">
        <v>1476</v>
      </c>
      <c r="F4" s="437" t="s">
        <v>1477</v>
      </c>
    </row>
    <row r="5" spans="1:6" ht="12">
      <c r="A5" s="757"/>
      <c r="B5" s="759"/>
      <c r="C5" s="762" t="s">
        <v>1350</v>
      </c>
      <c r="D5" s="762"/>
      <c r="E5" s="762"/>
      <c r="F5" s="762"/>
    </row>
    <row r="6" spans="1:6" ht="32.25" customHeight="1">
      <c r="A6" s="757"/>
      <c r="B6" s="759"/>
      <c r="C6" s="426" t="s">
        <v>984</v>
      </c>
      <c r="D6" s="438" t="s">
        <v>1478</v>
      </c>
      <c r="E6" s="423">
        <v>0.71599999999999997</v>
      </c>
      <c r="F6" s="438">
        <v>0.74099999999999999</v>
      </c>
    </row>
    <row r="7" spans="1:6" ht="26.4">
      <c r="A7" s="757"/>
      <c r="B7" s="759"/>
      <c r="C7" s="426" t="s">
        <v>1490</v>
      </c>
      <c r="D7" s="438" t="s">
        <v>276</v>
      </c>
      <c r="E7" s="423"/>
      <c r="F7" s="438"/>
    </row>
    <row r="8" spans="1:6" ht="26.4">
      <c r="A8" s="757"/>
      <c r="B8" s="759"/>
      <c r="C8" s="426" t="s">
        <v>1491</v>
      </c>
      <c r="D8" s="438" t="s">
        <v>276</v>
      </c>
      <c r="E8" s="423"/>
      <c r="F8" s="438"/>
    </row>
    <row r="9" spans="1:6" ht="26.4">
      <c r="A9" s="757"/>
      <c r="B9" s="759"/>
      <c r="C9" s="426" t="s">
        <v>1492</v>
      </c>
      <c r="D9" s="438" t="s">
        <v>276</v>
      </c>
      <c r="E9" s="423"/>
      <c r="F9" s="438"/>
    </row>
    <row r="10" spans="1:6" ht="26.4">
      <c r="A10" s="757"/>
      <c r="B10" s="759"/>
      <c r="C10" s="426" t="s">
        <v>1479</v>
      </c>
      <c r="D10" s="438" t="s">
        <v>276</v>
      </c>
      <c r="E10" s="423" t="s">
        <v>1499</v>
      </c>
      <c r="F10" s="438"/>
    </row>
    <row r="11" spans="1:6" ht="26.4">
      <c r="A11" s="757"/>
      <c r="B11" s="759"/>
      <c r="C11" s="426" t="s">
        <v>1493</v>
      </c>
      <c r="D11" s="438" t="s">
        <v>1478</v>
      </c>
      <c r="E11" s="423" t="s">
        <v>1499</v>
      </c>
      <c r="F11" s="423" t="s">
        <v>1500</v>
      </c>
    </row>
    <row r="12" spans="1:6" ht="26.4">
      <c r="A12" s="757"/>
      <c r="B12" s="759"/>
      <c r="C12" s="426" t="s">
        <v>985</v>
      </c>
      <c r="D12" s="438" t="s">
        <v>276</v>
      </c>
      <c r="E12" s="423" t="s">
        <v>1499</v>
      </c>
      <c r="F12" s="438"/>
    </row>
    <row r="13" spans="1:6" ht="26.4">
      <c r="A13" s="757"/>
      <c r="B13" s="759"/>
      <c r="C13" s="426" t="s">
        <v>986</v>
      </c>
      <c r="D13" s="438" t="s">
        <v>276</v>
      </c>
      <c r="E13" s="423">
        <v>1.5980000000000001</v>
      </c>
      <c r="F13" s="438">
        <v>1.581</v>
      </c>
    </row>
    <row r="14" spans="1:6" ht="26.4">
      <c r="A14" s="757"/>
      <c r="B14" s="759"/>
      <c r="C14" s="426" t="s">
        <v>987</v>
      </c>
      <c r="D14" s="438" t="s">
        <v>276</v>
      </c>
      <c r="E14" s="423">
        <v>1</v>
      </c>
      <c r="F14" s="438">
        <v>1</v>
      </c>
    </row>
    <row r="15" spans="1:6" ht="26.4">
      <c r="A15" s="757"/>
      <c r="B15" s="759"/>
      <c r="C15" s="426" t="s">
        <v>1494</v>
      </c>
      <c r="D15" s="438" t="s">
        <v>1478</v>
      </c>
      <c r="E15" s="423">
        <v>4</v>
      </c>
      <c r="F15" s="438">
        <v>4</v>
      </c>
    </row>
    <row r="16" spans="1:6" ht="25.95">
      <c r="A16" s="757"/>
      <c r="B16" s="759"/>
      <c r="C16" s="426" t="s">
        <v>1495</v>
      </c>
      <c r="D16" s="438" t="s">
        <v>276</v>
      </c>
      <c r="E16" s="423"/>
      <c r="F16" s="438"/>
    </row>
    <row r="17" spans="1:6" ht="13.05">
      <c r="A17" s="757"/>
      <c r="B17" s="759"/>
      <c r="C17" s="426" t="s">
        <v>988</v>
      </c>
      <c r="D17" s="438" t="s">
        <v>276</v>
      </c>
      <c r="E17" s="423"/>
      <c r="F17" s="438"/>
    </row>
    <row r="18" spans="1:6" ht="13.95">
      <c r="A18" s="757"/>
      <c r="B18" s="759"/>
      <c r="C18" s="426" t="s">
        <v>1480</v>
      </c>
      <c r="D18" s="438" t="s">
        <v>276</v>
      </c>
      <c r="E18" s="444"/>
      <c r="F18" s="438"/>
    </row>
    <row r="19" spans="1:6" ht="13.05">
      <c r="A19" s="757"/>
      <c r="B19" s="759"/>
      <c r="C19" s="426" t="s">
        <v>1481</v>
      </c>
      <c r="D19" s="438" t="s">
        <v>276</v>
      </c>
      <c r="E19" s="423" t="s">
        <v>1499</v>
      </c>
      <c r="F19" s="438">
        <v>1</v>
      </c>
    </row>
    <row r="20" spans="1:6" ht="13.05">
      <c r="A20" s="757"/>
      <c r="B20" s="759"/>
      <c r="C20" s="426" t="s">
        <v>1496</v>
      </c>
      <c r="D20" s="438" t="s">
        <v>276</v>
      </c>
      <c r="E20" s="423"/>
      <c r="F20" s="438"/>
    </row>
    <row r="21" spans="1:6" ht="25.95">
      <c r="A21" s="757"/>
      <c r="B21" s="759"/>
      <c r="C21" s="426" t="s">
        <v>989</v>
      </c>
      <c r="D21" s="438" t="s">
        <v>276</v>
      </c>
      <c r="E21" s="423"/>
      <c r="F21" s="438"/>
    </row>
    <row r="22" spans="1:6" ht="25.95">
      <c r="A22" s="757"/>
      <c r="B22" s="759"/>
      <c r="C22" s="426" t="s">
        <v>1482</v>
      </c>
      <c r="D22" s="438" t="s">
        <v>276</v>
      </c>
      <c r="E22" s="444"/>
      <c r="F22" s="438"/>
    </row>
    <row r="23" spans="1:6" ht="25.95">
      <c r="A23" s="758"/>
      <c r="B23" s="760"/>
      <c r="C23" s="426" t="s">
        <v>990</v>
      </c>
      <c r="D23" s="438" t="s">
        <v>276</v>
      </c>
      <c r="E23" s="423">
        <v>7</v>
      </c>
      <c r="F23" s="438"/>
    </row>
    <row r="24" spans="1:6" ht="13.05">
      <c r="A24" s="441"/>
      <c r="B24" s="441"/>
      <c r="C24" s="426" t="s">
        <v>991</v>
      </c>
      <c r="D24" s="438"/>
      <c r="E24" s="423">
        <v>1</v>
      </c>
      <c r="F24" s="438"/>
    </row>
    <row r="25" spans="1:6" ht="13.05">
      <c r="A25" s="441"/>
      <c r="B25" s="441"/>
      <c r="C25" s="426" t="s">
        <v>1497</v>
      </c>
      <c r="D25" s="438"/>
      <c r="E25" s="423" t="s">
        <v>1500</v>
      </c>
      <c r="F25" s="438">
        <v>1</v>
      </c>
    </row>
    <row r="26" spans="1:6" ht="13.05">
      <c r="A26" s="441"/>
      <c r="B26" s="441"/>
      <c r="C26" s="426" t="s">
        <v>1498</v>
      </c>
      <c r="D26" s="438"/>
      <c r="E26" s="423">
        <v>2</v>
      </c>
      <c r="F26" s="438">
        <v>2</v>
      </c>
    </row>
    <row r="27" spans="1:6" ht="13.5" thickBot="1">
      <c r="A27" s="441"/>
      <c r="B27" s="441"/>
      <c r="C27" s="440" t="s">
        <v>992</v>
      </c>
      <c r="D27" s="442"/>
      <c r="E27" s="443">
        <v>70</v>
      </c>
      <c r="F27" s="442">
        <v>179</v>
      </c>
    </row>
    <row r="28" spans="1:6" ht="21.75" customHeight="1">
      <c r="A28" s="477"/>
      <c r="B28" s="477"/>
      <c r="C28" s="477"/>
      <c r="D28" s="477"/>
      <c r="E28" s="477"/>
      <c r="F28" s="477"/>
    </row>
    <row r="29" spans="1:6">
      <c r="A29" s="752" t="s">
        <v>993</v>
      </c>
      <c r="B29" s="752" t="s">
        <v>1483</v>
      </c>
      <c r="C29" s="753" t="s">
        <v>1484</v>
      </c>
      <c r="D29" s="753"/>
      <c r="E29" s="753"/>
      <c r="F29" s="753"/>
    </row>
    <row r="30" spans="1:6">
      <c r="A30" s="752"/>
      <c r="B30" s="752"/>
      <c r="C30" s="753"/>
      <c r="D30" s="753"/>
      <c r="E30" s="753"/>
      <c r="F30" s="753"/>
    </row>
    <row r="31" spans="1:6" ht="5.25" customHeight="1">
      <c r="A31" s="752"/>
      <c r="B31" s="752"/>
      <c r="C31" s="753"/>
      <c r="D31" s="753"/>
      <c r="E31" s="753"/>
      <c r="F31" s="753"/>
    </row>
    <row r="32" spans="1:6" ht="11.55" hidden="1">
      <c r="A32" s="752"/>
      <c r="B32" s="752"/>
      <c r="C32" s="753"/>
      <c r="D32" s="753"/>
      <c r="E32" s="753"/>
      <c r="F32" s="753"/>
    </row>
    <row r="33" spans="1:6">
      <c r="A33" s="752"/>
      <c r="B33" s="752"/>
      <c r="C33" s="439" t="s">
        <v>171</v>
      </c>
      <c r="D33" s="439" t="s">
        <v>171</v>
      </c>
      <c r="E33" s="439" t="s">
        <v>171</v>
      </c>
      <c r="F33" s="439" t="s">
        <v>171</v>
      </c>
    </row>
    <row r="34" spans="1:6">
      <c r="A34" s="752"/>
      <c r="B34" s="752"/>
      <c r="C34" s="754" t="s">
        <v>1350</v>
      </c>
      <c r="D34" s="754"/>
      <c r="E34" s="754"/>
      <c r="F34" s="754"/>
    </row>
    <row r="35" spans="1:6" ht="22.95">
      <c r="A35" s="752"/>
      <c r="B35" s="752"/>
      <c r="C35" s="350" t="s">
        <v>1485</v>
      </c>
      <c r="D35" s="350" t="s">
        <v>276</v>
      </c>
      <c r="E35" s="432">
        <v>185</v>
      </c>
      <c r="F35" s="378">
        <v>187</v>
      </c>
    </row>
    <row r="36" spans="1:6" ht="22.95">
      <c r="A36" s="752"/>
      <c r="B36" s="752"/>
      <c r="C36" s="350" t="s">
        <v>1486</v>
      </c>
      <c r="D36" s="350" t="s">
        <v>276</v>
      </c>
      <c r="E36" s="432">
        <v>64</v>
      </c>
      <c r="F36" s="378">
        <v>64</v>
      </c>
    </row>
    <row r="37" spans="1:6" ht="34.5">
      <c r="A37" s="752"/>
      <c r="B37" s="752"/>
      <c r="C37" s="350" t="s">
        <v>1487</v>
      </c>
      <c r="D37" s="350" t="s">
        <v>276</v>
      </c>
      <c r="E37" s="432">
        <v>10</v>
      </c>
      <c r="F37" s="378" t="s">
        <v>1511</v>
      </c>
    </row>
    <row r="38" spans="1:6" ht="34.5">
      <c r="A38" s="752"/>
      <c r="B38" s="752"/>
      <c r="C38" s="350" t="s">
        <v>1488</v>
      </c>
      <c r="D38" s="350" t="s">
        <v>1489</v>
      </c>
      <c r="E38" s="432">
        <v>4724</v>
      </c>
      <c r="F38" s="378" t="s">
        <v>1512</v>
      </c>
    </row>
    <row r="39" spans="1:6">
      <c r="A39" s="477"/>
      <c r="B39" s="477"/>
      <c r="C39" s="477"/>
      <c r="D39" s="477"/>
      <c r="E39" s="477"/>
      <c r="F39" s="477"/>
    </row>
  </sheetData>
  <mergeCells count="9">
    <mergeCell ref="A29:A38"/>
    <mergeCell ref="B29:B38"/>
    <mergeCell ref="C29:F32"/>
    <mergeCell ref="C34:F34"/>
    <mergeCell ref="A1:F1"/>
    <mergeCell ref="A3:A23"/>
    <mergeCell ref="B3:B23"/>
    <mergeCell ref="C3:F3"/>
    <mergeCell ref="C5:F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apas21"/>
  <dimension ref="A1:G409"/>
  <sheetViews>
    <sheetView workbookViewId="0">
      <selection activeCell="A74" sqref="A74:D74"/>
    </sheetView>
  </sheetViews>
  <sheetFormatPr defaultRowHeight="13.2"/>
  <cols>
    <col min="1" max="1" width="58.5546875" customWidth="1"/>
    <col min="2" max="2" width="16.5546875" customWidth="1"/>
    <col min="5" max="5" width="1.77734375" customWidth="1"/>
  </cols>
  <sheetData>
    <row r="1" spans="1:7" ht="15.6">
      <c r="A1" s="341" t="s">
        <v>929</v>
      </c>
      <c r="B1" s="341"/>
      <c r="C1" s="341"/>
      <c r="D1" s="341"/>
      <c r="E1" s="302"/>
      <c r="F1" s="302"/>
      <c r="G1" s="341"/>
    </row>
    <row r="2" spans="1:7">
      <c r="A2" s="302"/>
      <c r="B2" s="302"/>
      <c r="C2" s="302"/>
      <c r="D2" s="770"/>
      <c r="E2" s="770"/>
      <c r="F2" s="302"/>
      <c r="G2" s="302"/>
    </row>
    <row r="3" spans="1:7" ht="13.8" thickBot="1">
      <c r="A3" s="304"/>
      <c r="B3" s="304"/>
      <c r="C3" s="304"/>
      <c r="D3" s="771" t="s">
        <v>656</v>
      </c>
      <c r="E3" s="771"/>
      <c r="F3" s="304"/>
      <c r="G3" s="302"/>
    </row>
    <row r="4" spans="1:7" ht="24.75" customHeight="1">
      <c r="A4" s="772" t="s">
        <v>301</v>
      </c>
      <c r="B4" s="772" t="s">
        <v>686</v>
      </c>
      <c r="C4" s="772" t="s">
        <v>173</v>
      </c>
      <c r="D4" s="774" t="s">
        <v>832</v>
      </c>
      <c r="E4" s="775"/>
      <c r="F4" s="303" t="s">
        <v>833</v>
      </c>
      <c r="G4" s="342" t="s">
        <v>930</v>
      </c>
    </row>
    <row r="5" spans="1:7" ht="13.8" thickBot="1">
      <c r="A5" s="773"/>
      <c r="B5" s="773"/>
      <c r="C5" s="773"/>
      <c r="D5" s="776" t="s">
        <v>777</v>
      </c>
      <c r="E5" s="777"/>
      <c r="F5" s="305" t="s">
        <v>777</v>
      </c>
      <c r="G5" s="342" t="s">
        <v>777</v>
      </c>
    </row>
    <row r="6" spans="1:7" ht="40.5" customHeight="1" thickBot="1">
      <c r="A6" s="763" t="s">
        <v>676</v>
      </c>
      <c r="B6" s="764"/>
      <c r="C6" s="764"/>
      <c r="D6" s="764"/>
      <c r="E6" s="764"/>
      <c r="F6" s="764"/>
      <c r="G6" s="343"/>
    </row>
    <row r="7" spans="1:7" ht="14.4" thickBot="1">
      <c r="A7" s="763" t="s">
        <v>677</v>
      </c>
      <c r="B7" s="764"/>
      <c r="C7" s="764"/>
      <c r="D7" s="764"/>
      <c r="E7" s="764"/>
      <c r="F7" s="764"/>
      <c r="G7" s="343"/>
    </row>
    <row r="8" spans="1:7" ht="22.5" customHeight="1" thickBot="1">
      <c r="A8" s="306" t="s">
        <v>678</v>
      </c>
      <c r="B8" s="307" t="s">
        <v>444</v>
      </c>
      <c r="C8" s="308" t="s">
        <v>445</v>
      </c>
      <c r="D8" s="765">
        <v>85</v>
      </c>
      <c r="E8" s="766"/>
      <c r="F8" s="309">
        <v>85</v>
      </c>
      <c r="G8" s="344">
        <v>85</v>
      </c>
    </row>
    <row r="9" spans="1:7" ht="29.25" customHeight="1" thickBot="1">
      <c r="A9" s="306" t="s">
        <v>815</v>
      </c>
      <c r="B9" s="307" t="s">
        <v>816</v>
      </c>
      <c r="C9" s="308" t="s">
        <v>244</v>
      </c>
      <c r="D9" s="765" t="s">
        <v>817</v>
      </c>
      <c r="E9" s="766"/>
      <c r="F9" s="309" t="s">
        <v>817</v>
      </c>
      <c r="G9" s="344" t="s">
        <v>817</v>
      </c>
    </row>
    <row r="10" spans="1:7" ht="31.5" customHeight="1" thickBot="1">
      <c r="A10" s="767" t="s">
        <v>423</v>
      </c>
      <c r="B10" s="768"/>
      <c r="C10" s="768"/>
      <c r="D10" s="768"/>
      <c r="E10" s="769"/>
      <c r="F10" s="769"/>
      <c r="G10" s="345"/>
    </row>
    <row r="11" spans="1:7" ht="27" customHeight="1" thickBot="1">
      <c r="A11" s="783" t="s">
        <v>273</v>
      </c>
      <c r="B11" s="784"/>
      <c r="C11" s="784"/>
      <c r="D11" s="784"/>
      <c r="E11" s="785"/>
      <c r="F11" s="785"/>
      <c r="G11" s="346"/>
    </row>
    <row r="12" spans="1:7" ht="14.4" thickBot="1">
      <c r="A12" s="783" t="s">
        <v>274</v>
      </c>
      <c r="B12" s="784"/>
      <c r="C12" s="784"/>
      <c r="D12" s="784"/>
      <c r="E12" s="785"/>
      <c r="F12" s="785"/>
      <c r="G12" s="346"/>
    </row>
    <row r="13" spans="1:7" ht="20.25" customHeight="1" thickBot="1">
      <c r="A13" s="306" t="s">
        <v>213</v>
      </c>
      <c r="B13" s="307" t="s">
        <v>275</v>
      </c>
      <c r="C13" s="308" t="s">
        <v>276</v>
      </c>
      <c r="D13" s="765">
        <v>250</v>
      </c>
      <c r="E13" s="766"/>
      <c r="F13" s="309">
        <v>250</v>
      </c>
      <c r="G13" s="344">
        <v>250</v>
      </c>
    </row>
    <row r="14" spans="1:7" ht="30" customHeight="1" thickBot="1">
      <c r="A14" s="306" t="s">
        <v>663</v>
      </c>
      <c r="B14" s="307" t="s">
        <v>242</v>
      </c>
      <c r="C14" s="308" t="s">
        <v>276</v>
      </c>
      <c r="D14" s="765">
        <v>1400</v>
      </c>
      <c r="E14" s="766"/>
      <c r="F14" s="309">
        <v>1400</v>
      </c>
      <c r="G14" s="344">
        <v>1400</v>
      </c>
    </row>
    <row r="15" spans="1:7" ht="33" customHeight="1" thickBot="1">
      <c r="A15" s="306" t="s">
        <v>110</v>
      </c>
      <c r="B15" s="307" t="s">
        <v>111</v>
      </c>
      <c r="C15" s="308" t="s">
        <v>445</v>
      </c>
      <c r="D15" s="765">
        <v>99</v>
      </c>
      <c r="E15" s="766"/>
      <c r="F15" s="309">
        <v>99</v>
      </c>
      <c r="G15" s="344">
        <v>99</v>
      </c>
    </row>
    <row r="16" spans="1:7" ht="36.75" customHeight="1" thickBot="1">
      <c r="A16" s="306" t="s">
        <v>834</v>
      </c>
      <c r="B16" s="307" t="s">
        <v>581</v>
      </c>
      <c r="C16" s="308" t="s">
        <v>276</v>
      </c>
      <c r="D16" s="765">
        <v>11</v>
      </c>
      <c r="E16" s="766"/>
      <c r="F16" s="309">
        <v>1</v>
      </c>
      <c r="G16" s="344">
        <v>10</v>
      </c>
    </row>
    <row r="17" spans="1:7" ht="13.5" thickBot="1">
      <c r="A17" s="778" t="s">
        <v>112</v>
      </c>
      <c r="B17" s="779"/>
      <c r="C17" s="779"/>
      <c r="D17" s="779"/>
      <c r="E17" s="780"/>
      <c r="F17" s="780"/>
      <c r="G17" s="347"/>
    </row>
    <row r="18" spans="1:7" ht="13.95" thickBot="1">
      <c r="A18" s="781" t="s">
        <v>113</v>
      </c>
      <c r="B18" s="782"/>
      <c r="C18" s="782"/>
      <c r="D18" s="782"/>
      <c r="E18" s="780"/>
      <c r="F18" s="780"/>
      <c r="G18" s="347"/>
    </row>
    <row r="19" spans="1:7" ht="13.5" thickBot="1">
      <c r="A19" s="310" t="s">
        <v>835</v>
      </c>
      <c r="B19" s="307" t="s">
        <v>668</v>
      </c>
      <c r="C19" s="308" t="s">
        <v>445</v>
      </c>
      <c r="D19" s="765">
        <v>100</v>
      </c>
      <c r="E19" s="766"/>
      <c r="F19" s="309">
        <v>100</v>
      </c>
      <c r="G19" s="344">
        <v>100</v>
      </c>
    </row>
    <row r="20" spans="1:7" ht="13.5" thickBot="1">
      <c r="A20" s="310" t="s">
        <v>666</v>
      </c>
      <c r="B20" s="307" t="s">
        <v>386</v>
      </c>
      <c r="C20" s="308" t="s">
        <v>276</v>
      </c>
      <c r="D20" s="765">
        <v>450</v>
      </c>
      <c r="E20" s="766"/>
      <c r="F20" s="309">
        <v>400</v>
      </c>
      <c r="G20" s="344">
        <v>450</v>
      </c>
    </row>
    <row r="21" spans="1:7" ht="13.95" thickBot="1">
      <c r="A21" s="781" t="s">
        <v>442</v>
      </c>
      <c r="B21" s="782"/>
      <c r="C21" s="782"/>
      <c r="D21" s="782"/>
      <c r="E21" s="780"/>
      <c r="F21" s="780"/>
      <c r="G21" s="347"/>
    </row>
    <row r="22" spans="1:7" ht="37.5" customHeight="1" thickBot="1">
      <c r="A22" s="311" t="s">
        <v>215</v>
      </c>
      <c r="B22" s="307" t="s">
        <v>405</v>
      </c>
      <c r="C22" s="308" t="s">
        <v>276</v>
      </c>
      <c r="D22" s="765">
        <v>95</v>
      </c>
      <c r="E22" s="766"/>
      <c r="F22" s="309">
        <v>100</v>
      </c>
      <c r="G22" s="344">
        <v>85</v>
      </c>
    </row>
    <row r="23" spans="1:7" ht="13.5" thickBot="1">
      <c r="A23" s="310" t="s">
        <v>468</v>
      </c>
      <c r="B23" s="307" t="s">
        <v>376</v>
      </c>
      <c r="C23" s="308" t="s">
        <v>276</v>
      </c>
      <c r="D23" s="765">
        <v>900</v>
      </c>
      <c r="E23" s="766"/>
      <c r="F23" s="309">
        <v>900</v>
      </c>
      <c r="G23" s="344">
        <v>900</v>
      </c>
    </row>
    <row r="24" spans="1:7" ht="35.25" customHeight="1" thickBot="1">
      <c r="A24" s="312" t="s">
        <v>786</v>
      </c>
      <c r="B24" s="307" t="s">
        <v>377</v>
      </c>
      <c r="C24" s="308" t="s">
        <v>276</v>
      </c>
      <c r="D24" s="765">
        <v>4300</v>
      </c>
      <c r="E24" s="766"/>
      <c r="F24" s="309">
        <v>4200</v>
      </c>
      <c r="G24" s="344">
        <v>4500</v>
      </c>
    </row>
    <row r="25" spans="1:7" ht="13.5" thickBot="1">
      <c r="A25" s="310" t="s">
        <v>379</v>
      </c>
      <c r="B25" s="307" t="s">
        <v>380</v>
      </c>
      <c r="C25" s="308" t="s">
        <v>276</v>
      </c>
      <c r="D25" s="765">
        <v>1100</v>
      </c>
      <c r="E25" s="766"/>
      <c r="F25" s="309">
        <v>1100</v>
      </c>
      <c r="G25" s="344">
        <v>1150</v>
      </c>
    </row>
    <row r="26" spans="1:7" ht="13.5" thickBot="1">
      <c r="A26" s="310" t="s">
        <v>836</v>
      </c>
      <c r="B26" s="307" t="s">
        <v>630</v>
      </c>
      <c r="C26" s="308" t="s">
        <v>276</v>
      </c>
      <c r="D26" s="765">
        <v>104</v>
      </c>
      <c r="E26" s="766"/>
      <c r="F26" s="309">
        <v>104</v>
      </c>
      <c r="G26" s="344">
        <v>104</v>
      </c>
    </row>
    <row r="27" spans="1:7" ht="13.5" thickBot="1">
      <c r="A27" s="310" t="s">
        <v>787</v>
      </c>
      <c r="B27" s="307" t="s">
        <v>508</v>
      </c>
      <c r="C27" s="308" t="s">
        <v>276</v>
      </c>
      <c r="D27" s="765">
        <v>1</v>
      </c>
      <c r="E27" s="766"/>
      <c r="F27" s="309">
        <v>1</v>
      </c>
      <c r="G27" s="344">
        <v>1</v>
      </c>
    </row>
    <row r="28" spans="1:7" ht="27.75" customHeight="1" thickBot="1">
      <c r="A28" s="335" t="s">
        <v>71</v>
      </c>
      <c r="B28" s="336"/>
      <c r="C28" s="336"/>
      <c r="D28" s="336"/>
      <c r="E28" s="329"/>
      <c r="F28" s="329"/>
      <c r="G28" s="347"/>
    </row>
    <row r="29" spans="1:7" ht="13.5" thickBot="1">
      <c r="A29" s="310" t="s">
        <v>664</v>
      </c>
      <c r="B29" s="307" t="s">
        <v>72</v>
      </c>
      <c r="C29" s="308" t="s">
        <v>276</v>
      </c>
      <c r="D29" s="765">
        <v>10</v>
      </c>
      <c r="E29" s="766"/>
      <c r="F29" s="309">
        <v>10</v>
      </c>
      <c r="G29" s="344">
        <v>10</v>
      </c>
    </row>
    <row r="30" spans="1:7" ht="13.5" thickBot="1">
      <c r="A30" s="310" t="s">
        <v>837</v>
      </c>
      <c r="B30" s="307" t="s">
        <v>454</v>
      </c>
      <c r="C30" s="308" t="s">
        <v>276</v>
      </c>
      <c r="D30" s="765">
        <v>3</v>
      </c>
      <c r="E30" s="766"/>
      <c r="F30" s="309">
        <v>3</v>
      </c>
      <c r="G30" s="344">
        <v>5</v>
      </c>
    </row>
    <row r="31" spans="1:7" ht="26.25" customHeight="1" thickBot="1">
      <c r="A31" s="335" t="s">
        <v>561</v>
      </c>
      <c r="B31" s="336"/>
      <c r="C31" s="336"/>
      <c r="D31" s="336"/>
      <c r="E31" s="329"/>
      <c r="F31" s="329"/>
      <c r="G31" s="347"/>
    </row>
    <row r="32" spans="1:7" ht="13.5" thickBot="1">
      <c r="A32" s="310" t="s">
        <v>838</v>
      </c>
      <c r="B32" s="307" t="s">
        <v>728</v>
      </c>
      <c r="C32" s="308" t="s">
        <v>445</v>
      </c>
      <c r="D32" s="765">
        <v>100</v>
      </c>
      <c r="E32" s="766"/>
      <c r="F32" s="309">
        <v>100</v>
      </c>
      <c r="G32" s="344">
        <v>100</v>
      </c>
    </row>
    <row r="33" spans="1:7" ht="28.5" customHeight="1" thickBot="1">
      <c r="A33" s="312" t="s">
        <v>124</v>
      </c>
      <c r="B33" s="307" t="s">
        <v>558</v>
      </c>
      <c r="C33" s="308" t="s">
        <v>445</v>
      </c>
      <c r="D33" s="765">
        <v>100</v>
      </c>
      <c r="E33" s="766"/>
      <c r="F33" s="309">
        <v>100</v>
      </c>
      <c r="G33" s="344">
        <v>100</v>
      </c>
    </row>
    <row r="34" spans="1:7" ht="42.75" customHeight="1" thickBot="1">
      <c r="A34" s="312" t="s">
        <v>308</v>
      </c>
      <c r="B34" s="307" t="s">
        <v>309</v>
      </c>
      <c r="C34" s="308" t="s">
        <v>445</v>
      </c>
      <c r="D34" s="765">
        <v>100</v>
      </c>
      <c r="E34" s="766"/>
      <c r="F34" s="309">
        <v>100</v>
      </c>
      <c r="G34" s="344">
        <v>100</v>
      </c>
    </row>
    <row r="35" spans="1:7" ht="13.95" thickBot="1">
      <c r="A35" s="781" t="s">
        <v>729</v>
      </c>
      <c r="B35" s="782"/>
      <c r="C35" s="782"/>
      <c r="D35" s="782"/>
      <c r="E35" s="780"/>
      <c r="F35" s="780"/>
      <c r="G35" s="347"/>
    </row>
    <row r="36" spans="1:7" ht="13.5" thickBot="1">
      <c r="A36" s="310" t="s">
        <v>839</v>
      </c>
      <c r="B36" s="307" t="s">
        <v>34</v>
      </c>
      <c r="C36" s="308" t="s">
        <v>445</v>
      </c>
      <c r="D36" s="765">
        <v>100</v>
      </c>
      <c r="E36" s="766"/>
      <c r="F36" s="309">
        <v>100</v>
      </c>
      <c r="G36" s="344">
        <v>90</v>
      </c>
    </row>
    <row r="37" spans="1:7" ht="13.5" thickBot="1">
      <c r="A37" s="310" t="s">
        <v>840</v>
      </c>
      <c r="B37" s="307" t="s">
        <v>22</v>
      </c>
      <c r="C37" s="313" t="s">
        <v>24</v>
      </c>
      <c r="D37" s="765">
        <v>40</v>
      </c>
      <c r="E37" s="766"/>
      <c r="F37" s="309">
        <v>40</v>
      </c>
      <c r="G37" s="344">
        <v>35</v>
      </c>
    </row>
    <row r="38" spans="1:7" ht="38.25" customHeight="1" thickBot="1">
      <c r="A38" s="783" t="s">
        <v>168</v>
      </c>
      <c r="B38" s="784"/>
      <c r="C38" s="784"/>
      <c r="D38" s="784"/>
      <c r="E38" s="785"/>
      <c r="F38" s="785"/>
      <c r="G38" s="346"/>
    </row>
    <row r="39" spans="1:7" ht="13.95" thickBot="1">
      <c r="A39" s="783" t="s">
        <v>274</v>
      </c>
      <c r="B39" s="784"/>
      <c r="C39" s="784"/>
      <c r="D39" s="784"/>
      <c r="E39" s="785"/>
      <c r="F39" s="785"/>
      <c r="G39" s="346"/>
    </row>
    <row r="40" spans="1:7" ht="38.25" customHeight="1" thickBot="1">
      <c r="A40" s="306" t="s">
        <v>427</v>
      </c>
      <c r="B40" s="307" t="s">
        <v>428</v>
      </c>
      <c r="C40" s="308" t="s">
        <v>445</v>
      </c>
      <c r="D40" s="765">
        <v>50</v>
      </c>
      <c r="E40" s="766"/>
      <c r="F40" s="309">
        <v>50</v>
      </c>
      <c r="G40" s="344">
        <v>40</v>
      </c>
    </row>
    <row r="41" spans="1:7" ht="29.25" customHeight="1" thickBot="1">
      <c r="A41" s="306" t="s">
        <v>429</v>
      </c>
      <c r="B41" s="307" t="s">
        <v>430</v>
      </c>
      <c r="C41" s="308" t="s">
        <v>276</v>
      </c>
      <c r="D41" s="765">
        <v>500</v>
      </c>
      <c r="E41" s="766"/>
      <c r="F41" s="309">
        <v>550</v>
      </c>
      <c r="G41" s="344">
        <v>400</v>
      </c>
    </row>
    <row r="42" spans="1:7" ht="27.75" customHeight="1" thickBot="1">
      <c r="A42" s="306" t="s">
        <v>841</v>
      </c>
      <c r="B42" s="307" t="s">
        <v>842</v>
      </c>
      <c r="C42" s="308" t="s">
        <v>276</v>
      </c>
      <c r="D42" s="765">
        <v>2</v>
      </c>
      <c r="E42" s="766"/>
      <c r="F42" s="309">
        <v>3</v>
      </c>
      <c r="G42" s="344">
        <v>1</v>
      </c>
    </row>
    <row r="43" spans="1:7" ht="13.5" thickBot="1">
      <c r="A43" s="778" t="s">
        <v>112</v>
      </c>
      <c r="B43" s="779"/>
      <c r="C43" s="779"/>
      <c r="D43" s="779"/>
      <c r="E43" s="780"/>
      <c r="F43" s="780"/>
      <c r="G43" s="347"/>
    </row>
    <row r="44" spans="1:7" ht="13.95" thickBot="1">
      <c r="A44" s="781" t="s">
        <v>476</v>
      </c>
      <c r="B44" s="782"/>
      <c r="C44" s="782"/>
      <c r="D44" s="782"/>
      <c r="E44" s="780"/>
      <c r="F44" s="780"/>
      <c r="G44" s="347"/>
    </row>
    <row r="45" spans="1:7" ht="30.75" customHeight="1" thickBot="1">
      <c r="A45" s="312" t="s">
        <v>843</v>
      </c>
      <c r="B45" s="307" t="s">
        <v>524</v>
      </c>
      <c r="C45" s="313" t="s">
        <v>525</v>
      </c>
      <c r="D45" s="765">
        <v>50</v>
      </c>
      <c r="E45" s="766"/>
      <c r="F45" s="309">
        <v>60</v>
      </c>
      <c r="G45" s="344">
        <v>46</v>
      </c>
    </row>
    <row r="46" spans="1:7" ht="13.95" thickBot="1">
      <c r="A46" s="781" t="s">
        <v>844</v>
      </c>
      <c r="B46" s="782"/>
      <c r="C46" s="782"/>
      <c r="D46" s="782"/>
      <c r="E46" s="780"/>
      <c r="F46" s="780"/>
      <c r="G46" s="347"/>
    </row>
    <row r="47" spans="1:7" ht="36.75" customHeight="1" thickBot="1">
      <c r="A47" s="312" t="s">
        <v>788</v>
      </c>
      <c r="B47" s="307" t="s">
        <v>343</v>
      </c>
      <c r="C47" s="313" t="s">
        <v>276</v>
      </c>
      <c r="D47" s="765">
        <v>3</v>
      </c>
      <c r="E47" s="766"/>
      <c r="F47" s="309">
        <v>3</v>
      </c>
      <c r="G47" s="344">
        <v>3</v>
      </c>
    </row>
    <row r="48" spans="1:7" ht="30.75" customHeight="1" thickBot="1">
      <c r="A48" s="312" t="s">
        <v>845</v>
      </c>
      <c r="B48" s="307" t="s">
        <v>340</v>
      </c>
      <c r="C48" s="308" t="s">
        <v>445</v>
      </c>
      <c r="D48" s="765">
        <v>60</v>
      </c>
      <c r="E48" s="766"/>
      <c r="F48" s="309">
        <v>60</v>
      </c>
      <c r="G48" s="344">
        <v>70</v>
      </c>
    </row>
    <row r="49" spans="1:7" ht="31.5" customHeight="1" thickBot="1">
      <c r="A49" s="312" t="s">
        <v>57</v>
      </c>
      <c r="B49" s="307" t="s">
        <v>341</v>
      </c>
      <c r="C49" s="308" t="s">
        <v>276</v>
      </c>
      <c r="D49" s="765">
        <v>2</v>
      </c>
      <c r="E49" s="766"/>
      <c r="F49" s="309">
        <v>2</v>
      </c>
      <c r="G49" s="344">
        <v>2</v>
      </c>
    </row>
    <row r="50" spans="1:7" ht="13.95" thickBot="1">
      <c r="A50" s="781" t="s">
        <v>811</v>
      </c>
      <c r="B50" s="782"/>
      <c r="C50" s="782"/>
      <c r="D50" s="782"/>
      <c r="E50" s="780"/>
      <c r="F50" s="780"/>
      <c r="G50" s="347"/>
    </row>
    <row r="51" spans="1:7" ht="13.5" thickBot="1">
      <c r="A51" s="310" t="s">
        <v>665</v>
      </c>
      <c r="B51" s="307" t="s">
        <v>812</v>
      </c>
      <c r="C51" s="308" t="s">
        <v>276</v>
      </c>
      <c r="D51" s="765">
        <v>3</v>
      </c>
      <c r="E51" s="766"/>
      <c r="F51" s="309">
        <v>3</v>
      </c>
      <c r="G51" s="344">
        <v>4</v>
      </c>
    </row>
    <row r="52" spans="1:7" ht="13.5" thickBot="1">
      <c r="A52" s="310" t="s">
        <v>493</v>
      </c>
      <c r="B52" s="307" t="s">
        <v>333</v>
      </c>
      <c r="C52" s="308" t="s">
        <v>276</v>
      </c>
      <c r="D52" s="765">
        <v>1</v>
      </c>
      <c r="E52" s="766"/>
      <c r="F52" s="309">
        <v>1</v>
      </c>
      <c r="G52" s="344">
        <v>0</v>
      </c>
    </row>
    <row r="53" spans="1:7" ht="27.75" customHeight="1" thickBot="1">
      <c r="A53" s="787" t="s">
        <v>514</v>
      </c>
      <c r="B53" s="788"/>
      <c r="C53" s="788"/>
      <c r="D53" s="788"/>
      <c r="E53" s="789"/>
      <c r="F53" s="789"/>
      <c r="G53" s="348"/>
    </row>
    <row r="54" spans="1:7" ht="13.5" thickBot="1">
      <c r="A54" s="310" t="s">
        <v>12</v>
      </c>
      <c r="B54" s="307" t="s">
        <v>13</v>
      </c>
      <c r="C54" s="308" t="s">
        <v>276</v>
      </c>
      <c r="D54" s="765">
        <v>9</v>
      </c>
      <c r="E54" s="766"/>
      <c r="F54" s="309">
        <v>10</v>
      </c>
      <c r="G54" s="344">
        <v>8</v>
      </c>
    </row>
    <row r="55" spans="1:7" ht="13.5" thickBot="1">
      <c r="A55" s="310" t="s">
        <v>397</v>
      </c>
      <c r="B55" s="307" t="s">
        <v>717</v>
      </c>
      <c r="C55" s="308" t="s">
        <v>276</v>
      </c>
      <c r="D55" s="765">
        <v>0</v>
      </c>
      <c r="E55" s="766"/>
      <c r="F55" s="309">
        <v>0</v>
      </c>
      <c r="G55" s="344">
        <v>1</v>
      </c>
    </row>
    <row r="56" spans="1:7" ht="25.95">
      <c r="A56" s="314" t="s">
        <v>846</v>
      </c>
      <c r="B56" s="790" t="s">
        <v>796</v>
      </c>
      <c r="C56" s="793" t="s">
        <v>276</v>
      </c>
      <c r="D56" s="796">
        <v>2</v>
      </c>
      <c r="E56" s="797"/>
      <c r="F56" s="796">
        <v>2</v>
      </c>
      <c r="G56" s="837">
        <v>2</v>
      </c>
    </row>
    <row r="57" spans="1:7" ht="13.5" thickBot="1">
      <c r="A57" s="312" t="s">
        <v>847</v>
      </c>
      <c r="B57" s="791"/>
      <c r="C57" s="794"/>
      <c r="D57" s="798"/>
      <c r="E57" s="799"/>
      <c r="F57" s="798"/>
      <c r="G57" s="837"/>
    </row>
    <row r="58" spans="1:7" ht="26.55" thickBot="1">
      <c r="A58" s="312" t="s">
        <v>62</v>
      </c>
      <c r="B58" s="791"/>
      <c r="C58" s="794"/>
      <c r="D58" s="765">
        <v>2</v>
      </c>
      <c r="E58" s="766"/>
      <c r="F58" s="309">
        <v>2</v>
      </c>
      <c r="G58" s="344">
        <v>2</v>
      </c>
    </row>
    <row r="59" spans="1:7" ht="36.75" customHeight="1" thickBot="1">
      <c r="A59" s="312" t="s">
        <v>848</v>
      </c>
      <c r="B59" s="791"/>
      <c r="C59" s="794"/>
      <c r="D59" s="765">
        <v>2</v>
      </c>
      <c r="E59" s="766"/>
      <c r="F59" s="309">
        <v>2</v>
      </c>
      <c r="G59" s="344">
        <v>2</v>
      </c>
    </row>
    <row r="60" spans="1:7" ht="38.25" customHeight="1" thickBot="1">
      <c r="A60" s="312" t="s">
        <v>849</v>
      </c>
      <c r="B60" s="792"/>
      <c r="C60" s="795"/>
      <c r="D60" s="765">
        <v>52</v>
      </c>
      <c r="E60" s="766"/>
      <c r="F60" s="309">
        <v>52</v>
      </c>
      <c r="G60" s="344">
        <v>52</v>
      </c>
    </row>
    <row r="61" spans="1:7" ht="27" customHeight="1" thickBot="1">
      <c r="A61" s="763" t="s">
        <v>38</v>
      </c>
      <c r="B61" s="764"/>
      <c r="C61" s="764"/>
      <c r="D61" s="764"/>
      <c r="E61" s="786"/>
      <c r="F61" s="786"/>
      <c r="G61" s="349"/>
    </row>
    <row r="62" spans="1:7" ht="13.95" thickBot="1">
      <c r="A62" s="763" t="s">
        <v>677</v>
      </c>
      <c r="B62" s="764"/>
      <c r="C62" s="764"/>
      <c r="D62" s="764"/>
      <c r="E62" s="786"/>
      <c r="F62" s="786"/>
      <c r="G62" s="349"/>
    </row>
    <row r="63" spans="1:7" ht="37.5" customHeight="1" thickBot="1">
      <c r="A63" s="306" t="s">
        <v>440</v>
      </c>
      <c r="B63" s="307" t="s">
        <v>604</v>
      </c>
      <c r="C63" s="308" t="s">
        <v>445</v>
      </c>
      <c r="D63" s="765">
        <v>65</v>
      </c>
      <c r="E63" s="766"/>
      <c r="F63" s="309">
        <v>65</v>
      </c>
      <c r="G63" s="344">
        <v>65</v>
      </c>
    </row>
    <row r="64" spans="1:7" ht="40.5" customHeight="1" thickBot="1">
      <c r="A64" s="306" t="s">
        <v>492</v>
      </c>
      <c r="B64" s="307" t="s">
        <v>605</v>
      </c>
      <c r="C64" s="308" t="s">
        <v>276</v>
      </c>
      <c r="D64" s="765">
        <v>25</v>
      </c>
      <c r="E64" s="766"/>
      <c r="F64" s="309">
        <v>25</v>
      </c>
      <c r="G64" s="344">
        <v>23</v>
      </c>
    </row>
    <row r="65" spans="1:7" ht="36" customHeight="1" thickBot="1">
      <c r="A65" s="306" t="s">
        <v>850</v>
      </c>
      <c r="B65" s="307" t="s">
        <v>606</v>
      </c>
      <c r="C65" s="308" t="s">
        <v>445</v>
      </c>
      <c r="D65" s="802">
        <v>17</v>
      </c>
      <c r="E65" s="803"/>
      <c r="F65" s="315">
        <v>17</v>
      </c>
      <c r="G65" s="350">
        <v>16</v>
      </c>
    </row>
    <row r="66" spans="1:7" ht="13.5" thickBot="1">
      <c r="A66" s="306" t="s">
        <v>615</v>
      </c>
      <c r="B66" s="307" t="s">
        <v>461</v>
      </c>
      <c r="C66" s="308" t="s">
        <v>276</v>
      </c>
      <c r="D66" s="802">
        <v>2</v>
      </c>
      <c r="E66" s="803"/>
      <c r="F66" s="315">
        <v>2</v>
      </c>
      <c r="G66" s="350">
        <v>2</v>
      </c>
    </row>
    <row r="67" spans="1:7" ht="32.25" customHeight="1" thickBot="1">
      <c r="A67" s="306" t="s">
        <v>460</v>
      </c>
      <c r="B67" s="307" t="s">
        <v>81</v>
      </c>
      <c r="C67" s="308" t="s">
        <v>276</v>
      </c>
      <c r="D67" s="802">
        <v>40</v>
      </c>
      <c r="E67" s="803"/>
      <c r="F67" s="315">
        <v>40</v>
      </c>
      <c r="G67" s="350">
        <v>40</v>
      </c>
    </row>
    <row r="68" spans="1:7" ht="37.5" customHeight="1" thickBot="1">
      <c r="A68" s="306" t="s">
        <v>80</v>
      </c>
      <c r="B68" s="307" t="s">
        <v>118</v>
      </c>
      <c r="C68" s="308" t="s">
        <v>276</v>
      </c>
      <c r="D68" s="802" t="s">
        <v>851</v>
      </c>
      <c r="E68" s="803"/>
      <c r="F68" s="315" t="s">
        <v>851</v>
      </c>
      <c r="G68" s="350" t="s">
        <v>851</v>
      </c>
    </row>
    <row r="69" spans="1:7" ht="30.75" customHeight="1" thickBot="1">
      <c r="A69" s="306" t="s">
        <v>117</v>
      </c>
      <c r="B69" s="307" t="s">
        <v>655</v>
      </c>
      <c r="C69" s="308" t="s">
        <v>445</v>
      </c>
      <c r="D69" s="765">
        <v>6.5</v>
      </c>
      <c r="E69" s="766"/>
      <c r="F69" s="309">
        <v>6.5</v>
      </c>
      <c r="G69" s="344">
        <v>6.6</v>
      </c>
    </row>
    <row r="70" spans="1:7" ht="35.25" customHeight="1" thickBot="1">
      <c r="A70" s="306" t="s">
        <v>283</v>
      </c>
      <c r="B70" s="307" t="s">
        <v>499</v>
      </c>
      <c r="C70" s="308" t="s">
        <v>276</v>
      </c>
      <c r="D70" s="765" t="s">
        <v>288</v>
      </c>
      <c r="E70" s="766"/>
      <c r="F70" s="309" t="s">
        <v>288</v>
      </c>
      <c r="G70" s="344" t="s">
        <v>287</v>
      </c>
    </row>
    <row r="71" spans="1:7" ht="32.25" customHeight="1" thickBot="1">
      <c r="A71" s="306" t="s">
        <v>654</v>
      </c>
      <c r="B71" s="307" t="s">
        <v>818</v>
      </c>
      <c r="C71" s="308" t="s">
        <v>276</v>
      </c>
      <c r="D71" s="800" t="s">
        <v>634</v>
      </c>
      <c r="E71" s="801"/>
      <c r="F71" s="316" t="s">
        <v>634</v>
      </c>
      <c r="G71" s="351" t="s">
        <v>634</v>
      </c>
    </row>
    <row r="72" spans="1:7" ht="31.95" thickBot="1">
      <c r="A72" s="306" t="s">
        <v>498</v>
      </c>
      <c r="B72" s="307" t="s">
        <v>284</v>
      </c>
      <c r="C72" s="308" t="s">
        <v>276</v>
      </c>
      <c r="D72" s="800" t="s">
        <v>634</v>
      </c>
      <c r="E72" s="801"/>
      <c r="F72" s="316" t="s">
        <v>634</v>
      </c>
      <c r="G72" s="351" t="s">
        <v>634</v>
      </c>
    </row>
    <row r="73" spans="1:7" ht="31.5" customHeight="1" thickBot="1">
      <c r="A73" s="767" t="s">
        <v>406</v>
      </c>
      <c r="B73" s="768"/>
      <c r="C73" s="768"/>
      <c r="D73" s="768"/>
      <c r="E73" s="769"/>
      <c r="F73" s="769"/>
      <c r="G73" s="345"/>
    </row>
    <row r="74" spans="1:7" ht="27" customHeight="1" thickBot="1">
      <c r="A74" s="783" t="s">
        <v>627</v>
      </c>
      <c r="B74" s="784"/>
      <c r="C74" s="784"/>
      <c r="D74" s="784"/>
      <c r="E74" s="785"/>
      <c r="F74" s="785"/>
      <c r="G74" s="346"/>
    </row>
    <row r="75" spans="1:7" ht="13.95" thickBot="1">
      <c r="A75" s="783" t="s">
        <v>274</v>
      </c>
      <c r="B75" s="784"/>
      <c r="C75" s="784"/>
      <c r="D75" s="784"/>
      <c r="E75" s="785"/>
      <c r="F75" s="785"/>
      <c r="G75" s="346"/>
    </row>
    <row r="76" spans="1:7" ht="36" customHeight="1" thickBot="1">
      <c r="A76" s="306" t="s">
        <v>133</v>
      </c>
      <c r="B76" s="317" t="s">
        <v>628</v>
      </c>
      <c r="C76" s="308" t="s">
        <v>276</v>
      </c>
      <c r="D76" s="765">
        <v>165</v>
      </c>
      <c r="E76" s="766"/>
      <c r="F76" s="309">
        <v>165</v>
      </c>
      <c r="G76" s="344">
        <v>160</v>
      </c>
    </row>
    <row r="77" spans="1:7" ht="28.5" customHeight="1" thickBot="1">
      <c r="A77" s="306" t="s">
        <v>626</v>
      </c>
      <c r="B77" s="317" t="s">
        <v>790</v>
      </c>
      <c r="C77" s="308" t="s">
        <v>445</v>
      </c>
      <c r="D77" s="765">
        <v>98</v>
      </c>
      <c r="E77" s="766"/>
      <c r="F77" s="309">
        <v>98</v>
      </c>
      <c r="G77" s="344">
        <v>98</v>
      </c>
    </row>
    <row r="78" spans="1:7" ht="38.25" customHeight="1" thickBot="1">
      <c r="A78" s="306" t="s">
        <v>134</v>
      </c>
      <c r="B78" s="317" t="s">
        <v>527</v>
      </c>
      <c r="C78" s="308" t="s">
        <v>276</v>
      </c>
      <c r="D78" s="765">
        <v>14</v>
      </c>
      <c r="E78" s="766"/>
      <c r="F78" s="309">
        <v>16</v>
      </c>
      <c r="G78" s="344">
        <v>12</v>
      </c>
    </row>
    <row r="79" spans="1:7" ht="30.75" customHeight="1" thickBot="1">
      <c r="A79" s="306" t="s">
        <v>526</v>
      </c>
      <c r="B79" s="804" t="s">
        <v>76</v>
      </c>
      <c r="C79" s="319"/>
      <c r="D79" s="806"/>
      <c r="E79" s="807"/>
      <c r="F79" s="320"/>
      <c r="G79" s="289"/>
    </row>
    <row r="80" spans="1:7" ht="19.5" customHeight="1" thickBot="1">
      <c r="A80" s="306" t="s">
        <v>528</v>
      </c>
      <c r="B80" s="805"/>
      <c r="C80" s="308" t="s">
        <v>445</v>
      </c>
      <c r="D80" s="765">
        <v>99</v>
      </c>
      <c r="E80" s="766"/>
      <c r="F80" s="309">
        <v>99</v>
      </c>
      <c r="G80" s="344">
        <v>99</v>
      </c>
    </row>
    <row r="81" spans="1:7" ht="20.25" customHeight="1" thickBot="1">
      <c r="A81" s="306" t="s">
        <v>75</v>
      </c>
      <c r="B81" s="317" t="s">
        <v>135</v>
      </c>
      <c r="C81" s="308" t="s">
        <v>445</v>
      </c>
      <c r="D81" s="765">
        <v>99</v>
      </c>
      <c r="E81" s="766"/>
      <c r="F81" s="309">
        <v>99</v>
      </c>
      <c r="G81" s="344">
        <v>99</v>
      </c>
    </row>
    <row r="82" spans="1:7" ht="26.25" customHeight="1" thickBot="1">
      <c r="A82" s="778" t="s">
        <v>112</v>
      </c>
      <c r="B82" s="779"/>
      <c r="C82" s="779"/>
      <c r="D82" s="779"/>
      <c r="E82" s="780"/>
      <c r="F82" s="780"/>
      <c r="G82" s="347"/>
    </row>
    <row r="83" spans="1:7" ht="47.25" customHeight="1" thickBot="1">
      <c r="A83" s="833" t="s">
        <v>928</v>
      </c>
      <c r="B83" s="834"/>
      <c r="C83" s="834"/>
      <c r="D83" s="834"/>
      <c r="E83" s="834"/>
      <c r="F83" s="834"/>
      <c r="G83" s="352"/>
    </row>
    <row r="84" spans="1:7" ht="21.75" customHeight="1" thickBot="1">
      <c r="A84" s="311" t="s">
        <v>607</v>
      </c>
      <c r="B84" s="317" t="s">
        <v>608</v>
      </c>
      <c r="C84" s="308" t="s">
        <v>276</v>
      </c>
      <c r="D84" s="808">
        <v>770</v>
      </c>
      <c r="E84" s="809"/>
      <c r="F84" s="321">
        <v>780</v>
      </c>
      <c r="G84" s="353">
        <v>760</v>
      </c>
    </row>
    <row r="85" spans="1:7" ht="30" customHeight="1" thickBot="1">
      <c r="A85" s="311" t="s">
        <v>146</v>
      </c>
      <c r="B85" s="317" t="s">
        <v>169</v>
      </c>
      <c r="C85" s="322" t="s">
        <v>276</v>
      </c>
      <c r="D85" s="808">
        <v>190</v>
      </c>
      <c r="E85" s="809"/>
      <c r="F85" s="321">
        <v>190</v>
      </c>
      <c r="G85" s="353">
        <v>180</v>
      </c>
    </row>
    <row r="86" spans="1:7" ht="21.75" customHeight="1" thickBot="1">
      <c r="A86" s="311" t="s">
        <v>186</v>
      </c>
      <c r="B86" s="317" t="s">
        <v>187</v>
      </c>
      <c r="C86" s="322" t="s">
        <v>276</v>
      </c>
      <c r="D86" s="808">
        <v>770</v>
      </c>
      <c r="E86" s="809"/>
      <c r="F86" s="321">
        <v>780</v>
      </c>
      <c r="G86" s="353">
        <v>760</v>
      </c>
    </row>
    <row r="87" spans="1:7" ht="32.25" customHeight="1" thickBot="1">
      <c r="A87" s="311" t="s">
        <v>188</v>
      </c>
      <c r="B87" s="317" t="s">
        <v>185</v>
      </c>
      <c r="C87" s="322" t="s">
        <v>276</v>
      </c>
      <c r="D87" s="808">
        <v>890</v>
      </c>
      <c r="E87" s="809"/>
      <c r="F87" s="321">
        <v>890</v>
      </c>
      <c r="G87" s="353">
        <v>890</v>
      </c>
    </row>
    <row r="88" spans="1:7" ht="30" customHeight="1" thickBot="1">
      <c r="A88" s="311" t="s">
        <v>467</v>
      </c>
      <c r="B88" s="317" t="s">
        <v>408</v>
      </c>
      <c r="C88" s="322" t="s">
        <v>276</v>
      </c>
      <c r="D88" s="808">
        <v>200</v>
      </c>
      <c r="E88" s="809"/>
      <c r="F88" s="321">
        <v>210</v>
      </c>
      <c r="G88" s="353">
        <v>200</v>
      </c>
    </row>
    <row r="89" spans="1:7" ht="33.75" customHeight="1" thickBot="1">
      <c r="A89" s="311" t="s">
        <v>136</v>
      </c>
      <c r="B89" s="317" t="s">
        <v>544</v>
      </c>
      <c r="C89" s="322" t="s">
        <v>276</v>
      </c>
      <c r="D89" s="808">
        <v>15</v>
      </c>
      <c r="E89" s="809"/>
      <c r="F89" s="321">
        <v>15</v>
      </c>
      <c r="G89" s="353">
        <v>17</v>
      </c>
    </row>
    <row r="90" spans="1:7" ht="37.5" customHeight="1" thickBot="1">
      <c r="A90" s="311" t="s">
        <v>137</v>
      </c>
      <c r="B90" s="317" t="s">
        <v>545</v>
      </c>
      <c r="C90" s="322" t="s">
        <v>276</v>
      </c>
      <c r="D90" s="808">
        <v>2300</v>
      </c>
      <c r="E90" s="809"/>
      <c r="F90" s="321">
        <v>2300</v>
      </c>
      <c r="G90" s="353">
        <v>2200</v>
      </c>
    </row>
    <row r="91" spans="1:7" ht="37.5" customHeight="1" thickBot="1">
      <c r="A91" s="311" t="s">
        <v>733</v>
      </c>
      <c r="B91" s="317" t="s">
        <v>318</v>
      </c>
      <c r="C91" s="322" t="s">
        <v>276</v>
      </c>
      <c r="D91" s="808">
        <v>300</v>
      </c>
      <c r="E91" s="809"/>
      <c r="F91" s="321">
        <v>500</v>
      </c>
      <c r="G91" s="353">
        <v>200</v>
      </c>
    </row>
    <row r="92" spans="1:7" ht="36.75" customHeight="1" thickBot="1">
      <c r="A92" s="311" t="s">
        <v>407</v>
      </c>
      <c r="B92" s="317" t="s">
        <v>320</v>
      </c>
      <c r="C92" s="322" t="s">
        <v>276</v>
      </c>
      <c r="D92" s="808">
        <v>70</v>
      </c>
      <c r="E92" s="809"/>
      <c r="F92" s="321">
        <v>90</v>
      </c>
      <c r="G92" s="353">
        <v>65</v>
      </c>
    </row>
    <row r="93" spans="1:7" ht="34.5" customHeight="1" thickBot="1">
      <c r="A93" s="311" t="s">
        <v>466</v>
      </c>
      <c r="B93" s="317" t="s">
        <v>505</v>
      </c>
      <c r="C93" s="322" t="s">
        <v>445</v>
      </c>
      <c r="D93" s="808">
        <v>28</v>
      </c>
      <c r="E93" s="809"/>
      <c r="F93" s="321">
        <v>30</v>
      </c>
      <c r="G93" s="353">
        <v>27</v>
      </c>
    </row>
    <row r="94" spans="1:7" ht="36" customHeight="1" thickBot="1">
      <c r="A94" s="311" t="s">
        <v>734</v>
      </c>
      <c r="B94" s="317" t="s">
        <v>475</v>
      </c>
      <c r="C94" s="322" t="s">
        <v>276</v>
      </c>
      <c r="D94" s="808">
        <v>95</v>
      </c>
      <c r="E94" s="809"/>
      <c r="F94" s="321">
        <v>100</v>
      </c>
      <c r="G94" s="353">
        <v>90</v>
      </c>
    </row>
    <row r="95" spans="1:7" ht="35.25" customHeight="1" thickBot="1">
      <c r="A95" s="311" t="s">
        <v>319</v>
      </c>
      <c r="B95" s="319"/>
      <c r="C95" s="322" t="s">
        <v>276</v>
      </c>
      <c r="D95" s="808">
        <v>130</v>
      </c>
      <c r="E95" s="809"/>
      <c r="F95" s="321">
        <v>110</v>
      </c>
      <c r="G95" s="353">
        <v>250</v>
      </c>
    </row>
    <row r="96" spans="1:7" ht="13.5" thickBot="1">
      <c r="A96" s="311" t="s">
        <v>321</v>
      </c>
      <c r="B96" s="317" t="s">
        <v>372</v>
      </c>
      <c r="C96" s="322" t="s">
        <v>276</v>
      </c>
      <c r="D96" s="808">
        <v>50</v>
      </c>
      <c r="E96" s="809"/>
      <c r="F96" s="321">
        <v>30</v>
      </c>
      <c r="G96" s="353">
        <v>100</v>
      </c>
    </row>
    <row r="97" spans="1:7" ht="13.5" thickBot="1">
      <c r="A97" s="311" t="s">
        <v>503</v>
      </c>
      <c r="B97" s="319"/>
      <c r="C97" s="322" t="s">
        <v>276</v>
      </c>
      <c r="D97" s="808">
        <v>50</v>
      </c>
      <c r="E97" s="809"/>
      <c r="F97" s="321">
        <v>50</v>
      </c>
      <c r="G97" s="353">
        <v>100</v>
      </c>
    </row>
    <row r="98" spans="1:7" ht="13.5" thickBot="1">
      <c r="A98" s="311" t="s">
        <v>504</v>
      </c>
      <c r="B98" s="319"/>
      <c r="C98" s="322" t="s">
        <v>276</v>
      </c>
      <c r="D98" s="808">
        <v>30</v>
      </c>
      <c r="E98" s="809"/>
      <c r="F98" s="321">
        <v>30</v>
      </c>
      <c r="G98" s="353">
        <v>50</v>
      </c>
    </row>
    <row r="99" spans="1:7" ht="36" customHeight="1" thickBot="1">
      <c r="A99" s="311" t="s">
        <v>735</v>
      </c>
      <c r="B99" s="317" t="s">
        <v>373</v>
      </c>
      <c r="C99" s="322" t="s">
        <v>445</v>
      </c>
      <c r="D99" s="808">
        <v>95</v>
      </c>
      <c r="E99" s="809"/>
      <c r="F99" s="321">
        <v>100</v>
      </c>
      <c r="G99" s="353">
        <v>90</v>
      </c>
    </row>
    <row r="100" spans="1:7" ht="39" customHeight="1" thickBot="1">
      <c r="A100" s="311" t="s">
        <v>736</v>
      </c>
      <c r="B100" s="317" t="s">
        <v>616</v>
      </c>
      <c r="C100" s="322" t="s">
        <v>276</v>
      </c>
      <c r="D100" s="808">
        <v>1500</v>
      </c>
      <c r="E100" s="809"/>
      <c r="F100" s="321">
        <v>1500</v>
      </c>
      <c r="G100" s="353">
        <v>1400</v>
      </c>
    </row>
    <row r="101" spans="1:7" ht="36" customHeight="1" thickBot="1">
      <c r="A101" s="311" t="s">
        <v>737</v>
      </c>
      <c r="B101" s="317" t="s">
        <v>617</v>
      </c>
      <c r="C101" s="322" t="s">
        <v>276</v>
      </c>
      <c r="D101" s="808">
        <v>600</v>
      </c>
      <c r="E101" s="809"/>
      <c r="F101" s="321">
        <v>650</v>
      </c>
      <c r="G101" s="353">
        <v>500</v>
      </c>
    </row>
    <row r="102" spans="1:7" ht="40.5" customHeight="1" thickBot="1">
      <c r="A102" s="787" t="s">
        <v>638</v>
      </c>
      <c r="B102" s="788"/>
      <c r="C102" s="788"/>
      <c r="D102" s="788"/>
      <c r="E102" s="789"/>
      <c r="F102" s="789"/>
      <c r="G102" s="348"/>
    </row>
    <row r="103" spans="1:7" ht="30.75" customHeight="1" thickBot="1">
      <c r="A103" s="810" t="s">
        <v>751</v>
      </c>
      <c r="B103" s="804" t="s">
        <v>543</v>
      </c>
      <c r="C103" s="322" t="s">
        <v>276</v>
      </c>
      <c r="D103" s="808">
        <v>1200</v>
      </c>
      <c r="E103" s="809"/>
      <c r="F103" s="321">
        <v>1200</v>
      </c>
      <c r="G103" s="353">
        <v>1200</v>
      </c>
    </row>
    <row r="104" spans="1:7" ht="13.5" thickBot="1">
      <c r="A104" s="811"/>
      <c r="B104" s="805"/>
      <c r="C104" s="322" t="s">
        <v>445</v>
      </c>
      <c r="D104" s="808">
        <v>8</v>
      </c>
      <c r="E104" s="809"/>
      <c r="F104" s="321">
        <v>10</v>
      </c>
      <c r="G104" s="353">
        <v>7</v>
      </c>
    </row>
    <row r="105" spans="1:7" ht="41.25" customHeight="1" thickBot="1">
      <c r="A105" s="311" t="s">
        <v>619</v>
      </c>
      <c r="B105" s="317" t="s">
        <v>241</v>
      </c>
      <c r="C105" s="322" t="s">
        <v>276</v>
      </c>
      <c r="D105" s="808">
        <v>8</v>
      </c>
      <c r="E105" s="809"/>
      <c r="F105" s="321">
        <v>9</v>
      </c>
      <c r="G105" s="353">
        <v>6</v>
      </c>
    </row>
    <row r="106" spans="1:7" ht="38.25" customHeight="1" thickBot="1">
      <c r="A106" s="311" t="s">
        <v>410</v>
      </c>
      <c r="B106" s="317" t="s">
        <v>618</v>
      </c>
      <c r="C106" s="322" t="s">
        <v>276</v>
      </c>
      <c r="D106" s="808">
        <v>100</v>
      </c>
      <c r="E106" s="809"/>
      <c r="F106" s="321">
        <v>100</v>
      </c>
      <c r="G106" s="353">
        <v>100</v>
      </c>
    </row>
    <row r="107" spans="1:7" ht="41.25" customHeight="1" thickBot="1">
      <c r="A107" s="311" t="s">
        <v>852</v>
      </c>
      <c r="B107" s="317" t="s">
        <v>620</v>
      </c>
      <c r="C107" s="322" t="s">
        <v>445</v>
      </c>
      <c r="D107" s="808">
        <v>99</v>
      </c>
      <c r="E107" s="809"/>
      <c r="F107" s="321">
        <v>99</v>
      </c>
      <c r="G107" s="353">
        <v>99</v>
      </c>
    </row>
    <row r="108" spans="1:7" ht="32.25" customHeight="1" thickBot="1">
      <c r="A108" s="311" t="s">
        <v>752</v>
      </c>
      <c r="B108" s="804" t="s">
        <v>621</v>
      </c>
      <c r="C108" s="322" t="s">
        <v>445</v>
      </c>
      <c r="D108" s="808">
        <v>95</v>
      </c>
      <c r="E108" s="809"/>
      <c r="F108" s="321">
        <v>100</v>
      </c>
      <c r="G108" s="353">
        <v>85</v>
      </c>
    </row>
    <row r="109" spans="1:7" ht="33" customHeight="1" thickBot="1">
      <c r="A109" s="311" t="s">
        <v>753</v>
      </c>
      <c r="B109" s="812"/>
      <c r="C109" s="322" t="s">
        <v>276</v>
      </c>
      <c r="D109" s="808">
        <v>20</v>
      </c>
      <c r="E109" s="809"/>
      <c r="F109" s="321">
        <v>20</v>
      </c>
      <c r="G109" s="353">
        <v>17</v>
      </c>
    </row>
    <row r="110" spans="1:7" ht="33" customHeight="1" thickBot="1">
      <c r="A110" s="311" t="s">
        <v>754</v>
      </c>
      <c r="B110" s="812"/>
      <c r="C110" s="322" t="s">
        <v>276</v>
      </c>
      <c r="D110" s="808">
        <v>15</v>
      </c>
      <c r="E110" s="809"/>
      <c r="F110" s="321">
        <v>14</v>
      </c>
      <c r="G110" s="353">
        <v>14</v>
      </c>
    </row>
    <row r="111" spans="1:7" ht="24" customHeight="1" thickBot="1">
      <c r="A111" s="311" t="s">
        <v>755</v>
      </c>
      <c r="B111" s="805"/>
      <c r="C111" s="322" t="s">
        <v>276</v>
      </c>
      <c r="D111" s="808">
        <v>0</v>
      </c>
      <c r="E111" s="809"/>
      <c r="F111" s="321">
        <v>1</v>
      </c>
      <c r="G111" s="353">
        <v>0</v>
      </c>
    </row>
    <row r="112" spans="1:7" ht="36.75" customHeight="1" thickBot="1">
      <c r="A112" s="311" t="s">
        <v>756</v>
      </c>
      <c r="B112" s="804" t="s">
        <v>411</v>
      </c>
      <c r="C112" s="322" t="s">
        <v>445</v>
      </c>
      <c r="D112" s="808">
        <v>93</v>
      </c>
      <c r="E112" s="809"/>
      <c r="F112" s="321">
        <v>97</v>
      </c>
      <c r="G112" s="353">
        <v>91</v>
      </c>
    </row>
    <row r="113" spans="1:7" ht="29.25" customHeight="1" thickBot="1">
      <c r="A113" s="311" t="s">
        <v>757</v>
      </c>
      <c r="B113" s="812"/>
      <c r="C113" s="322" t="s">
        <v>276</v>
      </c>
      <c r="D113" s="808">
        <v>53</v>
      </c>
      <c r="E113" s="809"/>
      <c r="F113" s="321">
        <v>51</v>
      </c>
      <c r="G113" s="353">
        <v>55</v>
      </c>
    </row>
    <row r="114" spans="1:7" ht="32.25" customHeight="1" thickBot="1">
      <c r="A114" s="311" t="s">
        <v>758</v>
      </c>
      <c r="B114" s="812"/>
      <c r="C114" s="322" t="s">
        <v>276</v>
      </c>
      <c r="D114" s="808">
        <v>157</v>
      </c>
      <c r="E114" s="809"/>
      <c r="F114" s="321">
        <v>159</v>
      </c>
      <c r="G114" s="353">
        <v>155</v>
      </c>
    </row>
    <row r="115" spans="1:7" ht="30.75" customHeight="1" thickBot="1">
      <c r="A115" s="311" t="s">
        <v>759</v>
      </c>
      <c r="B115" s="812"/>
      <c r="C115" s="322" t="s">
        <v>276</v>
      </c>
      <c r="D115" s="808">
        <v>187</v>
      </c>
      <c r="E115" s="809"/>
      <c r="F115" s="321">
        <v>189</v>
      </c>
      <c r="G115" s="353">
        <v>185</v>
      </c>
    </row>
    <row r="116" spans="1:7" ht="30" customHeight="1" thickBot="1">
      <c r="A116" s="311" t="s">
        <v>853</v>
      </c>
      <c r="B116" s="805"/>
      <c r="C116" s="322" t="s">
        <v>276</v>
      </c>
      <c r="D116" s="808">
        <v>8</v>
      </c>
      <c r="E116" s="809"/>
      <c r="F116" s="321">
        <v>8</v>
      </c>
      <c r="G116" s="353">
        <v>7</v>
      </c>
    </row>
    <row r="117" spans="1:7" ht="36" customHeight="1" thickBot="1">
      <c r="A117" s="334" t="s">
        <v>760</v>
      </c>
      <c r="B117" s="332" t="s">
        <v>254</v>
      </c>
      <c r="C117" s="337" t="s">
        <v>276</v>
      </c>
      <c r="D117" s="808">
        <v>10</v>
      </c>
      <c r="E117" s="809"/>
      <c r="F117" s="333">
        <v>10</v>
      </c>
      <c r="G117" s="353">
        <v>5</v>
      </c>
    </row>
    <row r="118" spans="1:7" ht="30.75" customHeight="1" thickBot="1">
      <c r="A118" s="311" t="s">
        <v>469</v>
      </c>
      <c r="B118" s="317" t="s">
        <v>255</v>
      </c>
      <c r="C118" s="322" t="s">
        <v>276</v>
      </c>
      <c r="D118" s="808">
        <v>5</v>
      </c>
      <c r="E118" s="809"/>
      <c r="F118" s="321">
        <v>5</v>
      </c>
      <c r="G118" s="353">
        <v>5</v>
      </c>
    </row>
    <row r="119" spans="1:7" ht="26.55" thickBot="1">
      <c r="A119" s="311" t="s">
        <v>761</v>
      </c>
      <c r="B119" s="317" t="s">
        <v>622</v>
      </c>
      <c r="C119" s="322" t="s">
        <v>276</v>
      </c>
      <c r="D119" s="808">
        <v>10</v>
      </c>
      <c r="E119" s="809"/>
      <c r="F119" s="321">
        <v>12</v>
      </c>
      <c r="G119" s="353">
        <v>7</v>
      </c>
    </row>
    <row r="120" spans="1:7" ht="27" customHeight="1" thickBot="1">
      <c r="A120" s="783" t="s">
        <v>167</v>
      </c>
      <c r="B120" s="784"/>
      <c r="C120" s="784"/>
      <c r="D120" s="784"/>
      <c r="E120" s="785"/>
      <c r="F120" s="785"/>
      <c r="G120" s="346"/>
    </row>
    <row r="121" spans="1:7" ht="13.95" thickBot="1">
      <c r="A121" s="783" t="s">
        <v>274</v>
      </c>
      <c r="B121" s="784"/>
      <c r="C121" s="784"/>
      <c r="D121" s="784"/>
      <c r="E121" s="785"/>
      <c r="F121" s="785"/>
      <c r="G121" s="346"/>
    </row>
    <row r="122" spans="1:7" ht="26.55" thickBot="1">
      <c r="A122" s="306" t="s">
        <v>854</v>
      </c>
      <c r="B122" s="307" t="s">
        <v>97</v>
      </c>
      <c r="C122" s="308" t="s">
        <v>445</v>
      </c>
      <c r="D122" s="765">
        <v>30</v>
      </c>
      <c r="E122" s="766"/>
      <c r="F122" s="309">
        <v>30</v>
      </c>
      <c r="G122" s="344">
        <v>30</v>
      </c>
    </row>
    <row r="123" spans="1:7" ht="35.25" customHeight="1" thickBot="1">
      <c r="A123" s="787" t="s">
        <v>697</v>
      </c>
      <c r="B123" s="788"/>
      <c r="C123" s="788"/>
      <c r="D123" s="788"/>
      <c r="E123" s="789"/>
      <c r="F123" s="789"/>
      <c r="G123" s="348"/>
    </row>
    <row r="124" spans="1:7" ht="13.5" thickBot="1">
      <c r="A124" s="312" t="s">
        <v>855</v>
      </c>
      <c r="B124" s="307" t="s">
        <v>98</v>
      </c>
      <c r="C124" s="308" t="s">
        <v>276</v>
      </c>
      <c r="D124" s="765">
        <v>17</v>
      </c>
      <c r="E124" s="766"/>
      <c r="F124" s="309">
        <v>20</v>
      </c>
      <c r="G124" s="344">
        <v>15</v>
      </c>
    </row>
    <row r="125" spans="1:7" ht="31.5" customHeight="1" thickBot="1">
      <c r="A125" s="767" t="s">
        <v>451</v>
      </c>
      <c r="B125" s="768"/>
      <c r="C125" s="768"/>
      <c r="D125" s="768"/>
      <c r="E125" s="769"/>
      <c r="F125" s="769"/>
      <c r="G125" s="345"/>
    </row>
    <row r="126" spans="1:7" ht="27" customHeight="1" thickBot="1">
      <c r="A126" s="783" t="s">
        <v>431</v>
      </c>
      <c r="B126" s="784"/>
      <c r="C126" s="784"/>
      <c r="D126" s="784"/>
      <c r="E126" s="785"/>
      <c r="F126" s="785"/>
      <c r="G126" s="346"/>
    </row>
    <row r="127" spans="1:7" ht="13.95" thickBot="1">
      <c r="A127" s="783" t="s">
        <v>274</v>
      </c>
      <c r="B127" s="784"/>
      <c r="C127" s="784"/>
      <c r="D127" s="784"/>
      <c r="E127" s="785"/>
      <c r="F127" s="785"/>
      <c r="G127" s="346"/>
    </row>
    <row r="128" spans="1:7" ht="13.5" thickBot="1">
      <c r="A128" s="306" t="s">
        <v>856</v>
      </c>
      <c r="B128" s="317" t="s">
        <v>473</v>
      </c>
      <c r="C128" s="308" t="s">
        <v>276</v>
      </c>
      <c r="D128" s="765">
        <v>45</v>
      </c>
      <c r="E128" s="766"/>
      <c r="F128" s="309">
        <v>45</v>
      </c>
      <c r="G128" s="344">
        <v>45</v>
      </c>
    </row>
    <row r="129" spans="1:7" ht="13.5" thickBot="1">
      <c r="A129" s="306" t="s">
        <v>800</v>
      </c>
      <c r="B129" s="317" t="s">
        <v>302</v>
      </c>
      <c r="C129" s="308" t="s">
        <v>276</v>
      </c>
      <c r="D129" s="765">
        <v>3000</v>
      </c>
      <c r="E129" s="766"/>
      <c r="F129" s="309">
        <v>3000</v>
      </c>
      <c r="G129" s="344">
        <v>3000</v>
      </c>
    </row>
    <row r="130" spans="1:7" ht="13.5" thickBot="1">
      <c r="A130" s="778" t="s">
        <v>112</v>
      </c>
      <c r="B130" s="779"/>
      <c r="C130" s="779"/>
      <c r="D130" s="779"/>
      <c r="E130" s="780"/>
      <c r="F130" s="780"/>
      <c r="G130" s="347"/>
    </row>
    <row r="131" spans="1:7" ht="27" customHeight="1" thickBot="1">
      <c r="A131" s="787" t="s">
        <v>390</v>
      </c>
      <c r="B131" s="788"/>
      <c r="C131" s="788"/>
      <c r="D131" s="788"/>
      <c r="E131" s="789"/>
      <c r="F131" s="789"/>
      <c r="G131" s="348"/>
    </row>
    <row r="132" spans="1:7" ht="13.5" thickBot="1">
      <c r="A132" s="310" t="s">
        <v>575</v>
      </c>
      <c r="B132" s="317" t="s">
        <v>576</v>
      </c>
      <c r="C132" s="308" t="s">
        <v>276</v>
      </c>
      <c r="D132" s="765">
        <v>750</v>
      </c>
      <c r="E132" s="766"/>
      <c r="F132" s="309">
        <v>750</v>
      </c>
      <c r="G132" s="344">
        <v>750</v>
      </c>
    </row>
    <row r="133" spans="1:7" ht="54" customHeight="1" thickBot="1">
      <c r="A133" s="787" t="s">
        <v>577</v>
      </c>
      <c r="B133" s="788"/>
      <c r="C133" s="788"/>
      <c r="D133" s="788"/>
      <c r="E133" s="789"/>
      <c r="F133" s="789"/>
      <c r="G133" s="348"/>
    </row>
    <row r="134" spans="1:7" ht="13.5" thickBot="1">
      <c r="A134" s="312" t="s">
        <v>856</v>
      </c>
      <c r="B134" s="317" t="s">
        <v>32</v>
      </c>
      <c r="C134" s="308" t="s">
        <v>276</v>
      </c>
      <c r="D134" s="765">
        <v>45</v>
      </c>
      <c r="E134" s="766"/>
      <c r="F134" s="309">
        <v>45</v>
      </c>
      <c r="G134" s="344">
        <v>45</v>
      </c>
    </row>
    <row r="135" spans="1:7" ht="26.55" thickBot="1">
      <c r="A135" s="312" t="s">
        <v>488</v>
      </c>
      <c r="B135" s="317" t="s">
        <v>568</v>
      </c>
      <c r="C135" s="308" t="s">
        <v>445</v>
      </c>
      <c r="D135" s="765">
        <v>80</v>
      </c>
      <c r="E135" s="766"/>
      <c r="F135" s="309">
        <v>80</v>
      </c>
      <c r="G135" s="344">
        <v>80</v>
      </c>
    </row>
    <row r="136" spans="1:7" ht="13.5" thickBot="1">
      <c r="A136" s="312" t="s">
        <v>523</v>
      </c>
      <c r="B136" s="317" t="s">
        <v>502</v>
      </c>
      <c r="C136" s="308" t="s">
        <v>276</v>
      </c>
      <c r="D136" s="765">
        <v>150</v>
      </c>
      <c r="E136" s="766"/>
      <c r="F136" s="309">
        <v>150</v>
      </c>
      <c r="G136" s="344">
        <v>150</v>
      </c>
    </row>
    <row r="137" spans="1:7" ht="13.5" thickBot="1">
      <c r="A137" s="312" t="s">
        <v>857</v>
      </c>
      <c r="B137" s="317" t="s">
        <v>152</v>
      </c>
      <c r="C137" s="308" t="s">
        <v>153</v>
      </c>
      <c r="D137" s="765">
        <v>1</v>
      </c>
      <c r="E137" s="766"/>
      <c r="F137" s="309">
        <v>1</v>
      </c>
      <c r="G137" s="344">
        <v>1</v>
      </c>
    </row>
    <row r="138" spans="1:7" ht="13.5" thickBot="1">
      <c r="A138" s="312" t="s">
        <v>858</v>
      </c>
      <c r="B138" s="317" t="s">
        <v>155</v>
      </c>
      <c r="C138" s="308" t="s">
        <v>276</v>
      </c>
      <c r="D138" s="765">
        <v>2</v>
      </c>
      <c r="E138" s="766"/>
      <c r="F138" s="309">
        <v>2</v>
      </c>
      <c r="G138" s="344">
        <v>2</v>
      </c>
    </row>
    <row r="139" spans="1:7" ht="13.5" thickBot="1">
      <c r="A139" s="312" t="s">
        <v>859</v>
      </c>
      <c r="B139" s="317" t="s">
        <v>700</v>
      </c>
      <c r="C139" s="308" t="s">
        <v>276</v>
      </c>
      <c r="D139" s="765">
        <v>50</v>
      </c>
      <c r="E139" s="766"/>
      <c r="F139" s="309">
        <v>50</v>
      </c>
      <c r="G139" s="344">
        <v>50</v>
      </c>
    </row>
    <row r="140" spans="1:7" ht="26.55" thickBot="1">
      <c r="A140" s="312" t="s">
        <v>860</v>
      </c>
      <c r="B140" s="317" t="s">
        <v>701</v>
      </c>
      <c r="C140" s="308" t="s">
        <v>276</v>
      </c>
      <c r="D140" s="813">
        <v>7000</v>
      </c>
      <c r="E140" s="814"/>
      <c r="F140" s="323">
        <v>7000</v>
      </c>
      <c r="G140" s="354">
        <v>7000</v>
      </c>
    </row>
    <row r="141" spans="1:7" ht="47.25" customHeight="1" thickBot="1">
      <c r="A141" s="767" t="s">
        <v>21</v>
      </c>
      <c r="B141" s="768"/>
      <c r="C141" s="768"/>
      <c r="D141" s="768"/>
      <c r="E141" s="769"/>
      <c r="F141" s="769"/>
      <c r="G141" s="345"/>
    </row>
    <row r="142" spans="1:7" ht="27" customHeight="1" thickBot="1">
      <c r="A142" s="783" t="s">
        <v>370</v>
      </c>
      <c r="B142" s="784"/>
      <c r="C142" s="784"/>
      <c r="D142" s="784"/>
      <c r="E142" s="785"/>
      <c r="F142" s="785"/>
      <c r="G142" s="346"/>
    </row>
    <row r="143" spans="1:7" ht="13.95" thickBot="1">
      <c r="A143" s="783" t="s">
        <v>274</v>
      </c>
      <c r="B143" s="784"/>
      <c r="C143" s="784"/>
      <c r="D143" s="784"/>
      <c r="E143" s="785"/>
      <c r="F143" s="785"/>
      <c r="G143" s="346"/>
    </row>
    <row r="144" spans="1:7" ht="13.5" thickBot="1">
      <c r="A144" s="306" t="s">
        <v>861</v>
      </c>
      <c r="B144" s="317" t="s">
        <v>532</v>
      </c>
      <c r="C144" s="308" t="s">
        <v>276</v>
      </c>
      <c r="D144" s="765">
        <v>350</v>
      </c>
      <c r="E144" s="766"/>
      <c r="F144" s="309">
        <v>300</v>
      </c>
      <c r="G144" s="344">
        <v>450</v>
      </c>
    </row>
    <row r="145" spans="1:7" ht="13.5" thickBot="1">
      <c r="A145" s="306" t="s">
        <v>237</v>
      </c>
      <c r="B145" s="317" t="s">
        <v>533</v>
      </c>
      <c r="C145" s="308" t="s">
        <v>276</v>
      </c>
      <c r="D145" s="765">
        <v>17</v>
      </c>
      <c r="E145" s="766"/>
      <c r="F145" s="309">
        <v>20</v>
      </c>
      <c r="G145" s="344">
        <v>15</v>
      </c>
    </row>
    <row r="146" spans="1:7" ht="26.55" thickBot="1">
      <c r="A146" s="306" t="s">
        <v>772</v>
      </c>
      <c r="B146" s="317" t="s">
        <v>534</v>
      </c>
      <c r="C146" s="308" t="s">
        <v>276</v>
      </c>
      <c r="D146" s="765">
        <v>3</v>
      </c>
      <c r="E146" s="766"/>
      <c r="F146" s="309">
        <v>3</v>
      </c>
      <c r="G146" s="344">
        <v>2</v>
      </c>
    </row>
    <row r="147" spans="1:7" ht="13.5" thickBot="1">
      <c r="A147" s="306" t="s">
        <v>773</v>
      </c>
      <c r="B147" s="317" t="s">
        <v>774</v>
      </c>
      <c r="C147" s="308" t="s">
        <v>445</v>
      </c>
      <c r="D147" s="765">
        <v>45</v>
      </c>
      <c r="E147" s="766"/>
      <c r="F147" s="309">
        <v>50</v>
      </c>
      <c r="G147" s="344">
        <v>40</v>
      </c>
    </row>
    <row r="148" spans="1:7" ht="13.5" thickBot="1">
      <c r="A148" s="778" t="s">
        <v>112</v>
      </c>
      <c r="B148" s="779"/>
      <c r="C148" s="779"/>
      <c r="D148" s="779"/>
      <c r="E148" s="780"/>
      <c r="F148" s="780"/>
      <c r="G148" s="347"/>
    </row>
    <row r="149" spans="1:7" ht="27" customHeight="1" thickBot="1">
      <c r="A149" s="787" t="s">
        <v>314</v>
      </c>
      <c r="B149" s="788"/>
      <c r="C149" s="788"/>
      <c r="D149" s="788"/>
      <c r="E149" s="789"/>
      <c r="F149" s="789"/>
      <c r="G149" s="348"/>
    </row>
    <row r="150" spans="1:7" ht="13.5" thickBot="1">
      <c r="A150" s="312" t="s">
        <v>862</v>
      </c>
      <c r="B150" s="317" t="s">
        <v>531</v>
      </c>
      <c r="C150" s="308" t="s">
        <v>276</v>
      </c>
      <c r="D150" s="765">
        <v>2800</v>
      </c>
      <c r="E150" s="766"/>
      <c r="F150" s="309">
        <v>3000</v>
      </c>
      <c r="G150" s="344">
        <v>2750</v>
      </c>
    </row>
    <row r="151" spans="1:7" ht="13.5" thickBot="1">
      <c r="A151" s="312" t="s">
        <v>863</v>
      </c>
      <c r="B151" s="317" t="s">
        <v>585</v>
      </c>
      <c r="C151" s="308" t="s">
        <v>276</v>
      </c>
      <c r="D151" s="765">
        <v>550</v>
      </c>
      <c r="E151" s="766"/>
      <c r="F151" s="309">
        <v>600</v>
      </c>
      <c r="G151" s="344">
        <v>500</v>
      </c>
    </row>
    <row r="152" spans="1:7" ht="13.5" thickBot="1">
      <c r="A152" s="312" t="s">
        <v>240</v>
      </c>
      <c r="B152" s="317" t="s">
        <v>96</v>
      </c>
      <c r="C152" s="308" t="s">
        <v>808</v>
      </c>
      <c r="D152" s="765">
        <v>150</v>
      </c>
      <c r="E152" s="766"/>
      <c r="F152" s="309">
        <v>150</v>
      </c>
      <c r="G152" s="344">
        <v>50</v>
      </c>
    </row>
    <row r="153" spans="1:7" ht="13.5" thickBot="1">
      <c r="A153" s="312" t="s">
        <v>227</v>
      </c>
      <c r="B153" s="317" t="s">
        <v>238</v>
      </c>
      <c r="C153" s="308" t="s">
        <v>807</v>
      </c>
      <c r="D153" s="765">
        <v>51000</v>
      </c>
      <c r="E153" s="766"/>
      <c r="F153" s="309">
        <v>53000</v>
      </c>
      <c r="G153" s="344">
        <v>50000</v>
      </c>
    </row>
    <row r="154" spans="1:7" ht="54" customHeight="1" thickBot="1">
      <c r="A154" s="815" t="s">
        <v>864</v>
      </c>
      <c r="B154" s="816"/>
      <c r="C154" s="816"/>
      <c r="D154" s="816"/>
      <c r="E154" s="785"/>
      <c r="F154" s="785"/>
      <c r="G154" s="346"/>
    </row>
    <row r="155" spans="1:7" ht="13.95" thickBot="1">
      <c r="A155" s="783" t="s">
        <v>274</v>
      </c>
      <c r="B155" s="784"/>
      <c r="C155" s="784"/>
      <c r="D155" s="784"/>
      <c r="E155" s="785"/>
      <c r="F155" s="785"/>
      <c r="G155" s="346"/>
    </row>
    <row r="156" spans="1:7" ht="13.5" thickBot="1">
      <c r="A156" s="306" t="s">
        <v>228</v>
      </c>
      <c r="B156" s="317" t="s">
        <v>601</v>
      </c>
      <c r="C156" s="308" t="s">
        <v>276</v>
      </c>
      <c r="D156" s="765">
        <v>7</v>
      </c>
      <c r="E156" s="766"/>
      <c r="F156" s="309">
        <v>7</v>
      </c>
      <c r="G156" s="344">
        <v>7</v>
      </c>
    </row>
    <row r="157" spans="1:7" ht="13.5" thickBot="1">
      <c r="A157" s="306" t="s">
        <v>229</v>
      </c>
      <c r="B157" s="317" t="s">
        <v>58</v>
      </c>
      <c r="C157" s="308" t="s">
        <v>276</v>
      </c>
      <c r="D157" s="765">
        <v>1500</v>
      </c>
      <c r="E157" s="766"/>
      <c r="F157" s="309">
        <v>1500</v>
      </c>
      <c r="G157" s="344">
        <v>800</v>
      </c>
    </row>
    <row r="158" spans="1:7" ht="13.5" thickBot="1">
      <c r="A158" s="778" t="s">
        <v>112</v>
      </c>
      <c r="B158" s="779"/>
      <c r="C158" s="779"/>
      <c r="D158" s="779"/>
      <c r="E158" s="780"/>
      <c r="F158" s="780"/>
      <c r="G158" s="347"/>
    </row>
    <row r="159" spans="1:7" ht="27" customHeight="1" thickBot="1">
      <c r="A159" s="787" t="s">
        <v>317</v>
      </c>
      <c r="B159" s="788"/>
      <c r="C159" s="788"/>
      <c r="D159" s="788"/>
      <c r="E159" s="789"/>
      <c r="F159" s="789"/>
      <c r="G159" s="348"/>
    </row>
    <row r="160" spans="1:7" ht="13.5" thickBot="1">
      <c r="A160" s="311" t="s">
        <v>819</v>
      </c>
      <c r="B160" s="317" t="s">
        <v>201</v>
      </c>
      <c r="C160" s="308" t="s">
        <v>276</v>
      </c>
      <c r="D160" s="765">
        <v>140</v>
      </c>
      <c r="E160" s="766"/>
      <c r="F160" s="309">
        <v>120</v>
      </c>
      <c r="G160" s="344">
        <v>150</v>
      </c>
    </row>
    <row r="161" spans="1:7" ht="13.5" thickBot="1">
      <c r="A161" s="310" t="s">
        <v>820</v>
      </c>
      <c r="B161" s="317" t="s">
        <v>635</v>
      </c>
      <c r="C161" s="308" t="s">
        <v>276</v>
      </c>
      <c r="D161" s="765">
        <v>35</v>
      </c>
      <c r="E161" s="766"/>
      <c r="F161" s="309">
        <v>40</v>
      </c>
      <c r="G161" s="344">
        <v>30</v>
      </c>
    </row>
    <row r="162" spans="1:7" ht="13.5" thickBot="1">
      <c r="A162" s="312" t="s">
        <v>865</v>
      </c>
      <c r="B162" s="317" t="s">
        <v>126</v>
      </c>
      <c r="C162" s="308" t="s">
        <v>276</v>
      </c>
      <c r="D162" s="765">
        <v>20</v>
      </c>
      <c r="E162" s="766"/>
      <c r="F162" s="309">
        <v>20</v>
      </c>
      <c r="G162" s="344">
        <v>25</v>
      </c>
    </row>
    <row r="163" spans="1:7" ht="13.5" thickBot="1">
      <c r="A163" s="312" t="s">
        <v>775</v>
      </c>
      <c r="B163" s="317" t="s">
        <v>177</v>
      </c>
      <c r="C163" s="308" t="s">
        <v>808</v>
      </c>
      <c r="D163" s="765">
        <v>20</v>
      </c>
      <c r="E163" s="766"/>
      <c r="F163" s="309">
        <v>20</v>
      </c>
      <c r="G163" s="344">
        <v>18</v>
      </c>
    </row>
    <row r="164" spans="1:7" ht="13.5" thickBot="1">
      <c r="A164" s="310" t="s">
        <v>176</v>
      </c>
      <c r="B164" s="317" t="s">
        <v>178</v>
      </c>
      <c r="C164" s="308" t="s">
        <v>276</v>
      </c>
      <c r="D164" s="765">
        <v>0</v>
      </c>
      <c r="E164" s="766"/>
      <c r="F164" s="309">
        <v>2</v>
      </c>
      <c r="G164" s="344">
        <v>9</v>
      </c>
    </row>
    <row r="165" spans="1:7" ht="67.5" customHeight="1" thickBot="1">
      <c r="A165" s="787" t="s">
        <v>464</v>
      </c>
      <c r="B165" s="788"/>
      <c r="C165" s="788"/>
      <c r="D165" s="788"/>
      <c r="E165" s="789"/>
      <c r="F165" s="789"/>
      <c r="G165" s="348"/>
    </row>
    <row r="166" spans="1:7" ht="13.5" thickBot="1">
      <c r="A166" s="312" t="s">
        <v>127</v>
      </c>
      <c r="B166" s="317" t="s">
        <v>128</v>
      </c>
      <c r="C166" s="308" t="s">
        <v>276</v>
      </c>
      <c r="D166" s="765">
        <v>20</v>
      </c>
      <c r="E166" s="766"/>
      <c r="F166" s="309">
        <v>23</v>
      </c>
      <c r="G166" s="344">
        <v>18</v>
      </c>
    </row>
    <row r="167" spans="1:7" ht="13.5" thickBot="1">
      <c r="A167" s="312" t="s">
        <v>179</v>
      </c>
      <c r="B167" s="317" t="s">
        <v>129</v>
      </c>
      <c r="C167" s="308" t="s">
        <v>276</v>
      </c>
      <c r="D167" s="765">
        <v>10</v>
      </c>
      <c r="E167" s="766"/>
      <c r="F167" s="309">
        <v>10</v>
      </c>
      <c r="G167" s="344">
        <v>10</v>
      </c>
    </row>
    <row r="168" spans="1:7" ht="26.55" thickBot="1">
      <c r="A168" s="312" t="s">
        <v>180</v>
      </c>
      <c r="B168" s="317" t="s">
        <v>130</v>
      </c>
      <c r="C168" s="308" t="s">
        <v>276</v>
      </c>
      <c r="D168" s="765">
        <v>25</v>
      </c>
      <c r="E168" s="766"/>
      <c r="F168" s="309">
        <v>25</v>
      </c>
      <c r="G168" s="344">
        <v>25</v>
      </c>
    </row>
    <row r="169" spans="1:7" ht="13.5" thickBot="1">
      <c r="A169" s="312" t="s">
        <v>181</v>
      </c>
      <c r="B169" s="317" t="s">
        <v>131</v>
      </c>
      <c r="C169" s="308" t="s">
        <v>276</v>
      </c>
      <c r="D169" s="765">
        <v>10</v>
      </c>
      <c r="E169" s="766"/>
      <c r="F169" s="309">
        <v>10</v>
      </c>
      <c r="G169" s="344">
        <v>10</v>
      </c>
    </row>
    <row r="170" spans="1:7" ht="13.5" thickBot="1">
      <c r="A170" s="312" t="s">
        <v>507</v>
      </c>
      <c r="B170" s="317" t="s">
        <v>132</v>
      </c>
      <c r="C170" s="308" t="s">
        <v>276</v>
      </c>
      <c r="D170" s="765">
        <v>20</v>
      </c>
      <c r="E170" s="766"/>
      <c r="F170" s="309">
        <v>30</v>
      </c>
      <c r="G170" s="344">
        <v>15</v>
      </c>
    </row>
    <row r="171" spans="1:7" ht="31.5" customHeight="1" thickBot="1">
      <c r="A171" s="767" t="s">
        <v>120</v>
      </c>
      <c r="B171" s="768"/>
      <c r="C171" s="768"/>
      <c r="D171" s="768"/>
      <c r="E171" s="769"/>
      <c r="F171" s="769"/>
      <c r="G171" s="345"/>
    </row>
    <row r="172" spans="1:7" ht="40.5" customHeight="1" thickBot="1">
      <c r="A172" s="783" t="s">
        <v>866</v>
      </c>
      <c r="B172" s="784"/>
      <c r="C172" s="784"/>
      <c r="D172" s="784"/>
      <c r="E172" s="785"/>
      <c r="F172" s="785"/>
      <c r="G172" s="346"/>
    </row>
    <row r="173" spans="1:7" ht="13.95" thickBot="1">
      <c r="A173" s="783" t="s">
        <v>274</v>
      </c>
      <c r="B173" s="784"/>
      <c r="C173" s="784"/>
      <c r="D173" s="784"/>
      <c r="E173" s="785"/>
      <c r="F173" s="785"/>
      <c r="G173" s="346"/>
    </row>
    <row r="174" spans="1:7" ht="41.25" customHeight="1" thickBot="1">
      <c r="A174" s="330" t="s">
        <v>189</v>
      </c>
      <c r="B174" s="339" t="s">
        <v>636</v>
      </c>
      <c r="C174" s="340" t="s">
        <v>445</v>
      </c>
      <c r="D174" s="338">
        <v>85</v>
      </c>
      <c r="E174" s="331"/>
      <c r="F174" s="338">
        <v>85</v>
      </c>
      <c r="G174" s="355">
        <v>85</v>
      </c>
    </row>
    <row r="175" spans="1:7" ht="13.5" thickBot="1">
      <c r="A175" s="778" t="s">
        <v>112</v>
      </c>
      <c r="B175" s="779"/>
      <c r="C175" s="779"/>
      <c r="D175" s="779"/>
      <c r="E175" s="780"/>
      <c r="F175" s="780"/>
      <c r="G175" s="347"/>
    </row>
    <row r="176" spans="1:7" ht="27" customHeight="1" thickBot="1">
      <c r="A176" s="787" t="s">
        <v>433</v>
      </c>
      <c r="B176" s="788"/>
      <c r="C176" s="788"/>
      <c r="D176" s="788"/>
      <c r="E176" s="789"/>
      <c r="F176" s="789"/>
      <c r="G176" s="348"/>
    </row>
    <row r="177" spans="1:7" ht="13.5" thickBot="1">
      <c r="A177" s="312" t="s">
        <v>85</v>
      </c>
      <c r="B177" s="307" t="s">
        <v>828</v>
      </c>
      <c r="C177" s="308" t="s">
        <v>276</v>
      </c>
      <c r="D177" s="765">
        <v>7</v>
      </c>
      <c r="E177" s="766"/>
      <c r="F177" s="309">
        <v>8</v>
      </c>
      <c r="G177" s="344">
        <v>7</v>
      </c>
    </row>
    <row r="178" spans="1:7" ht="26.55" thickBot="1">
      <c r="A178" s="312" t="s">
        <v>190</v>
      </c>
      <c r="B178" s="307" t="s">
        <v>0</v>
      </c>
      <c r="C178" s="308" t="s">
        <v>276</v>
      </c>
      <c r="D178" s="765">
        <v>14</v>
      </c>
      <c r="E178" s="766"/>
      <c r="F178" s="309">
        <v>14</v>
      </c>
      <c r="G178" s="344">
        <v>14</v>
      </c>
    </row>
    <row r="179" spans="1:7" ht="13.5" thickBot="1">
      <c r="A179" s="312" t="s">
        <v>509</v>
      </c>
      <c r="B179" s="307" t="s">
        <v>510</v>
      </c>
      <c r="C179" s="308" t="s">
        <v>276</v>
      </c>
      <c r="D179" s="765">
        <v>2</v>
      </c>
      <c r="E179" s="766"/>
      <c r="F179" s="309">
        <v>2</v>
      </c>
      <c r="G179" s="344">
        <v>1</v>
      </c>
    </row>
    <row r="180" spans="1:7" ht="40.5" customHeight="1" thickBot="1">
      <c r="A180" s="783" t="s">
        <v>434</v>
      </c>
      <c r="B180" s="784"/>
      <c r="C180" s="784"/>
      <c r="D180" s="784"/>
      <c r="E180" s="785"/>
      <c r="F180" s="785"/>
      <c r="G180" s="346"/>
    </row>
    <row r="181" spans="1:7" ht="13.95" thickBot="1">
      <c r="A181" s="783" t="s">
        <v>274</v>
      </c>
      <c r="B181" s="784"/>
      <c r="C181" s="784"/>
      <c r="D181" s="784"/>
      <c r="E181" s="785"/>
      <c r="F181" s="785"/>
      <c r="G181" s="346"/>
    </row>
    <row r="182" spans="1:7" ht="34.5" customHeight="1" thickBot="1">
      <c r="A182" s="790" t="s">
        <v>867</v>
      </c>
      <c r="B182" s="317" t="s">
        <v>830</v>
      </c>
      <c r="C182" s="308" t="s">
        <v>276</v>
      </c>
      <c r="D182" s="765">
        <v>2</v>
      </c>
      <c r="E182" s="766"/>
      <c r="F182" s="309">
        <v>3</v>
      </c>
      <c r="G182" s="344">
        <v>2</v>
      </c>
    </row>
    <row r="183" spans="1:7" ht="13.5" thickBot="1">
      <c r="A183" s="792"/>
      <c r="B183" s="317" t="s">
        <v>831</v>
      </c>
      <c r="C183" s="308" t="s">
        <v>276</v>
      </c>
      <c r="D183" s="765">
        <v>24</v>
      </c>
      <c r="E183" s="766"/>
      <c r="F183" s="309">
        <v>36</v>
      </c>
      <c r="G183" s="344">
        <v>24</v>
      </c>
    </row>
    <row r="184" spans="1:7" ht="13.5" thickBot="1">
      <c r="A184" s="778" t="s">
        <v>112</v>
      </c>
      <c r="B184" s="779"/>
      <c r="C184" s="779"/>
      <c r="D184" s="779"/>
      <c r="E184" s="780"/>
      <c r="F184" s="780"/>
      <c r="G184" s="347"/>
    </row>
    <row r="185" spans="1:7" ht="40.5" customHeight="1" thickBot="1">
      <c r="A185" s="787" t="s">
        <v>256</v>
      </c>
      <c r="B185" s="788"/>
      <c r="C185" s="788"/>
      <c r="D185" s="788"/>
      <c r="E185" s="789"/>
      <c r="F185" s="789"/>
      <c r="G185" s="348"/>
    </row>
    <row r="186" spans="1:7" ht="26.55" thickBot="1">
      <c r="A186" s="312" t="s">
        <v>868</v>
      </c>
      <c r="B186" s="307" t="s">
        <v>779</v>
      </c>
      <c r="C186" s="308" t="s">
        <v>276</v>
      </c>
      <c r="D186" s="765">
        <v>6</v>
      </c>
      <c r="E186" s="766"/>
      <c r="F186" s="309">
        <v>8</v>
      </c>
      <c r="G186" s="344">
        <v>6</v>
      </c>
    </row>
    <row r="187" spans="1:7" ht="26.55" thickBot="1">
      <c r="A187" s="312" t="s">
        <v>51</v>
      </c>
      <c r="B187" s="307" t="s">
        <v>52</v>
      </c>
      <c r="C187" s="308" t="s">
        <v>276</v>
      </c>
      <c r="D187" s="765">
        <v>2</v>
      </c>
      <c r="E187" s="766"/>
      <c r="F187" s="309">
        <v>3</v>
      </c>
      <c r="G187" s="344">
        <v>2</v>
      </c>
    </row>
    <row r="188" spans="1:7" ht="13.95" thickBot="1">
      <c r="A188" s="783" t="s">
        <v>484</v>
      </c>
      <c r="B188" s="784"/>
      <c r="C188" s="784"/>
      <c r="D188" s="784"/>
      <c r="E188" s="785"/>
      <c r="F188" s="785"/>
      <c r="G188" s="346"/>
    </row>
    <row r="189" spans="1:7" ht="13.95" thickBot="1">
      <c r="A189" s="783" t="s">
        <v>274</v>
      </c>
      <c r="B189" s="784"/>
      <c r="C189" s="784"/>
      <c r="D189" s="784"/>
      <c r="E189" s="785"/>
      <c r="F189" s="785"/>
      <c r="G189" s="346"/>
    </row>
    <row r="190" spans="1:7" ht="13.5" thickBot="1">
      <c r="A190" s="306" t="s">
        <v>257</v>
      </c>
      <c r="B190" s="307" t="s">
        <v>435</v>
      </c>
      <c r="C190" s="308" t="s">
        <v>445</v>
      </c>
      <c r="D190" s="802">
        <v>2</v>
      </c>
      <c r="E190" s="803"/>
      <c r="F190" s="315">
        <v>2</v>
      </c>
      <c r="G190" s="350">
        <v>2</v>
      </c>
    </row>
    <row r="191" spans="1:7" ht="26.55" thickBot="1">
      <c r="A191" s="306" t="s">
        <v>869</v>
      </c>
      <c r="B191" s="307" t="s">
        <v>258</v>
      </c>
      <c r="C191" s="308" t="s">
        <v>276</v>
      </c>
      <c r="D191" s="765">
        <v>50</v>
      </c>
      <c r="E191" s="766"/>
      <c r="F191" s="309">
        <v>50</v>
      </c>
      <c r="G191" s="344">
        <v>50</v>
      </c>
    </row>
    <row r="192" spans="1:7" ht="13.5" thickBot="1">
      <c r="A192" s="306" t="s">
        <v>805</v>
      </c>
      <c r="B192" s="307" t="s">
        <v>653</v>
      </c>
      <c r="C192" s="308" t="s">
        <v>445</v>
      </c>
      <c r="D192" s="765">
        <v>100</v>
      </c>
      <c r="E192" s="766"/>
      <c r="F192" s="309">
        <v>100</v>
      </c>
      <c r="G192" s="344">
        <v>100</v>
      </c>
    </row>
    <row r="193" spans="1:7" ht="13.5" thickBot="1">
      <c r="A193" s="306" t="s">
        <v>870</v>
      </c>
      <c r="B193" s="307" t="s">
        <v>675</v>
      </c>
      <c r="C193" s="308" t="s">
        <v>276</v>
      </c>
      <c r="D193" s="765">
        <v>5</v>
      </c>
      <c r="E193" s="766"/>
      <c r="F193" s="309">
        <v>5</v>
      </c>
      <c r="G193" s="344">
        <v>5</v>
      </c>
    </row>
    <row r="194" spans="1:7" ht="13.5" thickBot="1">
      <c r="A194" s="778" t="s">
        <v>112</v>
      </c>
      <c r="B194" s="779"/>
      <c r="C194" s="779"/>
      <c r="D194" s="779"/>
      <c r="E194" s="780"/>
      <c r="F194" s="780"/>
      <c r="G194" s="347"/>
    </row>
    <row r="195" spans="1:7" ht="27" customHeight="1" thickBot="1">
      <c r="A195" s="787" t="s">
        <v>426</v>
      </c>
      <c r="B195" s="788"/>
      <c r="C195" s="788"/>
      <c r="D195" s="788"/>
      <c r="E195" s="789"/>
      <c r="F195" s="789"/>
      <c r="G195" s="348"/>
    </row>
    <row r="196" spans="1:7" ht="13.5" thickBot="1">
      <c r="A196" s="312" t="s">
        <v>300</v>
      </c>
      <c r="B196" s="307" t="s">
        <v>482</v>
      </c>
      <c r="C196" s="308" t="s">
        <v>276</v>
      </c>
      <c r="D196" s="765">
        <v>4</v>
      </c>
      <c r="E196" s="766"/>
      <c r="F196" s="309">
        <v>4</v>
      </c>
      <c r="G196" s="344">
        <v>3</v>
      </c>
    </row>
    <row r="197" spans="1:7" ht="13.5" thickBot="1">
      <c r="A197" s="312" t="s">
        <v>39</v>
      </c>
      <c r="B197" s="307" t="s">
        <v>104</v>
      </c>
      <c r="C197" s="308" t="s">
        <v>244</v>
      </c>
      <c r="D197" s="765" t="s">
        <v>817</v>
      </c>
      <c r="E197" s="766"/>
      <c r="F197" s="309" t="s">
        <v>817</v>
      </c>
      <c r="G197" s="344" t="s">
        <v>817</v>
      </c>
    </row>
    <row r="198" spans="1:7" ht="13.5" thickBot="1">
      <c r="A198" s="312" t="s">
        <v>871</v>
      </c>
      <c r="B198" s="307" t="s">
        <v>872</v>
      </c>
      <c r="C198" s="308" t="s">
        <v>276</v>
      </c>
      <c r="D198" s="765">
        <v>3</v>
      </c>
      <c r="E198" s="766"/>
      <c r="F198" s="309">
        <v>4</v>
      </c>
      <c r="G198" s="344">
        <v>2</v>
      </c>
    </row>
    <row r="199" spans="1:7" ht="27" customHeight="1" thickBot="1">
      <c r="A199" s="787" t="s">
        <v>873</v>
      </c>
      <c r="B199" s="788"/>
      <c r="C199" s="788"/>
      <c r="D199" s="788"/>
      <c r="E199" s="789"/>
      <c r="F199" s="789"/>
      <c r="G199" s="348"/>
    </row>
    <row r="200" spans="1:7" ht="13.5" thickBot="1">
      <c r="A200" s="312" t="s">
        <v>667</v>
      </c>
      <c r="B200" s="307" t="s">
        <v>483</v>
      </c>
      <c r="C200" s="308" t="s">
        <v>276</v>
      </c>
      <c r="D200" s="765">
        <v>10</v>
      </c>
      <c r="E200" s="766"/>
      <c r="F200" s="309">
        <v>10</v>
      </c>
      <c r="G200" s="344">
        <v>5</v>
      </c>
    </row>
    <row r="201" spans="1:7" ht="39.450000000000003" thickBot="1">
      <c r="A201" s="312" t="s">
        <v>874</v>
      </c>
      <c r="B201" s="307" t="s">
        <v>671</v>
      </c>
      <c r="C201" s="308" t="s">
        <v>276</v>
      </c>
      <c r="D201" s="765">
        <v>5</v>
      </c>
      <c r="E201" s="766"/>
      <c r="F201" s="309">
        <v>5</v>
      </c>
      <c r="G201" s="344">
        <v>5</v>
      </c>
    </row>
    <row r="202" spans="1:7" ht="31.5" customHeight="1" thickBot="1">
      <c r="A202" s="767" t="s">
        <v>53</v>
      </c>
      <c r="B202" s="768"/>
      <c r="C202" s="768"/>
      <c r="D202" s="768"/>
      <c r="E202" s="769"/>
      <c r="F202" s="769"/>
      <c r="G202" s="345"/>
    </row>
    <row r="203" spans="1:7" ht="40.5" customHeight="1" thickBot="1">
      <c r="A203" s="783" t="s">
        <v>54</v>
      </c>
      <c r="B203" s="784"/>
      <c r="C203" s="784"/>
      <c r="D203" s="784"/>
      <c r="E203" s="785"/>
      <c r="F203" s="785"/>
      <c r="G203" s="346"/>
    </row>
    <row r="204" spans="1:7" ht="13.95" thickBot="1">
      <c r="A204" s="783" t="s">
        <v>274</v>
      </c>
      <c r="B204" s="784"/>
      <c r="C204" s="784"/>
      <c r="D204" s="784"/>
      <c r="E204" s="785"/>
      <c r="F204" s="785"/>
      <c r="G204" s="346"/>
    </row>
    <row r="205" spans="1:7" ht="13.5" thickBot="1">
      <c r="A205" s="306" t="s">
        <v>55</v>
      </c>
      <c r="B205" s="317" t="s">
        <v>56</v>
      </c>
      <c r="C205" s="308" t="s">
        <v>445</v>
      </c>
      <c r="D205" s="765">
        <v>90</v>
      </c>
      <c r="E205" s="766"/>
      <c r="F205" s="309">
        <v>90</v>
      </c>
      <c r="G205" s="344">
        <v>90</v>
      </c>
    </row>
    <row r="206" spans="1:7" ht="13.5" thickBot="1">
      <c r="A206" s="306" t="s">
        <v>336</v>
      </c>
      <c r="B206" s="317" t="s">
        <v>299</v>
      </c>
      <c r="C206" s="308" t="s">
        <v>276</v>
      </c>
      <c r="D206" s="765">
        <v>100</v>
      </c>
      <c r="E206" s="766"/>
      <c r="F206" s="309">
        <v>100</v>
      </c>
      <c r="G206" s="344">
        <v>105</v>
      </c>
    </row>
    <row r="207" spans="1:7" ht="13.5" thickBot="1">
      <c r="A207" s="306" t="s">
        <v>875</v>
      </c>
      <c r="B207" s="317" t="s">
        <v>197</v>
      </c>
      <c r="C207" s="308" t="s">
        <v>276</v>
      </c>
      <c r="D207" s="765">
        <v>210</v>
      </c>
      <c r="E207" s="766"/>
      <c r="F207" s="309">
        <v>210</v>
      </c>
      <c r="G207" s="344">
        <v>215</v>
      </c>
    </row>
    <row r="208" spans="1:7" ht="13.5" thickBot="1">
      <c r="A208" s="306" t="s">
        <v>441</v>
      </c>
      <c r="B208" s="317" t="s">
        <v>395</v>
      </c>
      <c r="C208" s="308" t="s">
        <v>276</v>
      </c>
      <c r="D208" s="765">
        <v>1200</v>
      </c>
      <c r="E208" s="766"/>
      <c r="F208" s="309">
        <v>1200</v>
      </c>
      <c r="G208" s="344">
        <v>1190</v>
      </c>
    </row>
    <row r="209" spans="1:7" ht="13.5" thickBot="1">
      <c r="A209" s="306" t="s">
        <v>657</v>
      </c>
      <c r="B209" s="317" t="s">
        <v>723</v>
      </c>
      <c r="C209" s="308" t="s">
        <v>276</v>
      </c>
      <c r="D209" s="765">
        <v>110</v>
      </c>
      <c r="E209" s="766"/>
      <c r="F209" s="309">
        <v>95</v>
      </c>
      <c r="G209" s="344">
        <v>110</v>
      </c>
    </row>
    <row r="210" spans="1:7" ht="13.5" thickBot="1">
      <c r="A210" s="306" t="s">
        <v>783</v>
      </c>
      <c r="B210" s="317" t="s">
        <v>724</v>
      </c>
      <c r="C210" s="308" t="s">
        <v>276</v>
      </c>
      <c r="D210" s="765">
        <v>10200</v>
      </c>
      <c r="E210" s="766"/>
      <c r="F210" s="309">
        <v>10200</v>
      </c>
      <c r="G210" s="344">
        <v>10100</v>
      </c>
    </row>
    <row r="211" spans="1:7" ht="13.5" thickBot="1">
      <c r="A211" s="778" t="s">
        <v>112</v>
      </c>
      <c r="B211" s="779"/>
      <c r="C211" s="779"/>
      <c r="D211" s="779"/>
      <c r="E211" s="780"/>
      <c r="F211" s="780"/>
      <c r="G211" s="347"/>
    </row>
    <row r="212" spans="1:7" ht="27" customHeight="1" thickBot="1">
      <c r="A212" s="787" t="s">
        <v>542</v>
      </c>
      <c r="B212" s="788"/>
      <c r="C212" s="788"/>
      <c r="D212" s="788"/>
      <c r="E212" s="789"/>
      <c r="F212" s="789"/>
      <c r="G212" s="348"/>
    </row>
    <row r="213" spans="1:7" ht="13.5" thickBot="1">
      <c r="A213" s="312" t="s">
        <v>264</v>
      </c>
      <c r="B213" s="317" t="s">
        <v>814</v>
      </c>
      <c r="C213" s="308" t="s">
        <v>276</v>
      </c>
      <c r="D213" s="765">
        <v>2</v>
      </c>
      <c r="E213" s="766"/>
      <c r="F213" s="309">
        <v>2</v>
      </c>
      <c r="G213" s="344">
        <v>2</v>
      </c>
    </row>
    <row r="214" spans="1:7" ht="27" customHeight="1" thickBot="1">
      <c r="A214" s="787" t="s">
        <v>658</v>
      </c>
      <c r="B214" s="788"/>
      <c r="C214" s="788"/>
      <c r="D214" s="788"/>
      <c r="E214" s="789"/>
      <c r="F214" s="789"/>
      <c r="G214" s="348"/>
    </row>
    <row r="215" spans="1:7" ht="13.5" thickBot="1">
      <c r="A215" s="312" t="s">
        <v>876</v>
      </c>
      <c r="B215" s="317" t="s">
        <v>659</v>
      </c>
      <c r="C215" s="308" t="s">
        <v>276</v>
      </c>
      <c r="D215" s="765">
        <v>3200</v>
      </c>
      <c r="E215" s="766"/>
      <c r="F215" s="309">
        <v>3200</v>
      </c>
      <c r="G215" s="344">
        <v>3100</v>
      </c>
    </row>
    <row r="216" spans="1:7" ht="13.5" thickBot="1">
      <c r="A216" s="312" t="s">
        <v>660</v>
      </c>
      <c r="B216" s="317" t="s">
        <v>661</v>
      </c>
      <c r="C216" s="308" t="s">
        <v>276</v>
      </c>
      <c r="D216" s="765">
        <v>45</v>
      </c>
      <c r="E216" s="766"/>
      <c r="F216" s="309">
        <v>50</v>
      </c>
      <c r="G216" s="344">
        <v>40</v>
      </c>
    </row>
    <row r="217" spans="1:7" ht="42" customHeight="1">
      <c r="A217" s="817" t="s">
        <v>346</v>
      </c>
      <c r="B217" s="318"/>
      <c r="C217" s="793" t="s">
        <v>276</v>
      </c>
      <c r="D217" s="796">
        <v>2600</v>
      </c>
      <c r="E217" s="797"/>
      <c r="F217" s="796">
        <v>3000</v>
      </c>
      <c r="G217" s="837">
        <v>2500</v>
      </c>
    </row>
    <row r="218" spans="1:7" ht="13.5" thickBot="1">
      <c r="A218" s="818"/>
      <c r="B218" s="317" t="s">
        <v>347</v>
      </c>
      <c r="C218" s="795"/>
      <c r="D218" s="798"/>
      <c r="E218" s="799"/>
      <c r="F218" s="798"/>
      <c r="G218" s="837"/>
    </row>
    <row r="219" spans="1:7" ht="13.5" thickBot="1">
      <c r="A219" s="312" t="s">
        <v>306</v>
      </c>
      <c r="B219" s="317" t="s">
        <v>307</v>
      </c>
      <c r="C219" s="308" t="s">
        <v>276</v>
      </c>
      <c r="D219" s="765">
        <v>1400</v>
      </c>
      <c r="E219" s="766"/>
      <c r="F219" s="309">
        <v>1400</v>
      </c>
      <c r="G219" s="344">
        <v>1300</v>
      </c>
    </row>
    <row r="220" spans="1:7" ht="13.5" thickBot="1">
      <c r="A220" s="312" t="s">
        <v>877</v>
      </c>
      <c r="B220" s="317" t="s">
        <v>267</v>
      </c>
      <c r="C220" s="308" t="s">
        <v>276</v>
      </c>
      <c r="D220" s="765">
        <v>1600</v>
      </c>
      <c r="E220" s="766"/>
      <c r="F220" s="309">
        <v>1600</v>
      </c>
      <c r="G220" s="344">
        <v>1700</v>
      </c>
    </row>
    <row r="221" spans="1:7" ht="13.5" thickBot="1">
      <c r="A221" s="312" t="s">
        <v>572</v>
      </c>
      <c r="B221" s="317" t="s">
        <v>269</v>
      </c>
      <c r="C221" s="308" t="s">
        <v>276</v>
      </c>
      <c r="D221" s="765">
        <v>110</v>
      </c>
      <c r="E221" s="766"/>
      <c r="F221" s="309">
        <v>110</v>
      </c>
      <c r="G221" s="344">
        <v>100</v>
      </c>
    </row>
    <row r="222" spans="1:7" ht="13.5" thickBot="1">
      <c r="A222" s="312" t="s">
        <v>574</v>
      </c>
      <c r="B222" s="317" t="s">
        <v>573</v>
      </c>
      <c r="C222" s="308" t="s">
        <v>276</v>
      </c>
      <c r="D222" s="765">
        <v>480</v>
      </c>
      <c r="E222" s="766"/>
      <c r="F222" s="309">
        <v>480</v>
      </c>
      <c r="G222" s="344">
        <v>470</v>
      </c>
    </row>
    <row r="223" spans="1:7" ht="40.5" customHeight="1" thickBot="1">
      <c r="A223" s="787" t="s">
        <v>230</v>
      </c>
      <c r="B223" s="788"/>
      <c r="C223" s="788"/>
      <c r="D223" s="788"/>
      <c r="E223" s="789"/>
      <c r="F223" s="789"/>
      <c r="G223" s="348"/>
    </row>
    <row r="224" spans="1:7" ht="13.5" thickBot="1">
      <c r="A224" s="310" t="s">
        <v>878</v>
      </c>
      <c r="B224" s="317" t="s">
        <v>794</v>
      </c>
      <c r="C224" s="308" t="s">
        <v>445</v>
      </c>
      <c r="D224" s="765">
        <v>80</v>
      </c>
      <c r="E224" s="766"/>
      <c r="F224" s="309">
        <v>80</v>
      </c>
      <c r="G224" s="344">
        <v>70</v>
      </c>
    </row>
    <row r="225" spans="1:7" ht="13.5" thickBot="1">
      <c r="A225" s="310" t="s">
        <v>793</v>
      </c>
      <c r="B225" s="317" t="s">
        <v>212</v>
      </c>
      <c r="C225" s="308" t="s">
        <v>276</v>
      </c>
      <c r="D225" s="765">
        <v>17</v>
      </c>
      <c r="E225" s="766"/>
      <c r="F225" s="309">
        <v>17</v>
      </c>
      <c r="G225" s="344">
        <v>16</v>
      </c>
    </row>
    <row r="226" spans="1:7" ht="13.5" thickBot="1">
      <c r="A226" s="310" t="s">
        <v>795</v>
      </c>
      <c r="B226" s="317" t="s">
        <v>782</v>
      </c>
      <c r="C226" s="308" t="s">
        <v>276</v>
      </c>
      <c r="D226" s="765">
        <v>2</v>
      </c>
      <c r="E226" s="766"/>
      <c r="F226" s="309">
        <v>2</v>
      </c>
      <c r="G226" s="344">
        <v>2</v>
      </c>
    </row>
    <row r="227" spans="1:7" ht="13.5" thickBot="1">
      <c r="A227" s="310" t="s">
        <v>879</v>
      </c>
      <c r="B227" s="317" t="s">
        <v>204</v>
      </c>
      <c r="C227" s="308" t="s">
        <v>276</v>
      </c>
      <c r="D227" s="765">
        <v>6</v>
      </c>
      <c r="E227" s="766"/>
      <c r="F227" s="309">
        <v>6</v>
      </c>
      <c r="G227" s="344">
        <v>4</v>
      </c>
    </row>
    <row r="228" spans="1:7" ht="13.5" thickBot="1">
      <c r="A228" s="310" t="s">
        <v>880</v>
      </c>
      <c r="B228" s="317" t="s">
        <v>326</v>
      </c>
      <c r="C228" s="308" t="s">
        <v>276</v>
      </c>
      <c r="D228" s="765">
        <v>6</v>
      </c>
      <c r="E228" s="766"/>
      <c r="F228" s="309">
        <v>8</v>
      </c>
      <c r="G228" s="344">
        <v>5</v>
      </c>
    </row>
    <row r="229" spans="1:7" ht="13.5" thickBot="1">
      <c r="A229" s="310" t="s">
        <v>216</v>
      </c>
      <c r="B229" s="317" t="s">
        <v>217</v>
      </c>
      <c r="C229" s="308" t="s">
        <v>276</v>
      </c>
      <c r="D229" s="765">
        <v>2</v>
      </c>
      <c r="E229" s="766"/>
      <c r="F229" s="309">
        <v>3</v>
      </c>
      <c r="G229" s="344">
        <v>2</v>
      </c>
    </row>
    <row r="230" spans="1:7" ht="26.55" thickBot="1">
      <c r="A230" s="312" t="s">
        <v>881</v>
      </c>
      <c r="B230" s="317" t="s">
        <v>511</v>
      </c>
      <c r="C230" s="308" t="s">
        <v>276</v>
      </c>
      <c r="D230" s="765">
        <v>25</v>
      </c>
      <c r="E230" s="766"/>
      <c r="F230" s="309">
        <v>10</v>
      </c>
      <c r="G230" s="344">
        <v>5</v>
      </c>
    </row>
    <row r="231" spans="1:7" ht="27" customHeight="1" thickBot="1">
      <c r="A231" s="783" t="s">
        <v>590</v>
      </c>
      <c r="B231" s="784"/>
      <c r="C231" s="784"/>
      <c r="D231" s="784"/>
      <c r="E231" s="785"/>
      <c r="F231" s="785"/>
      <c r="G231" s="346"/>
    </row>
    <row r="232" spans="1:7" ht="13.95" thickBot="1">
      <c r="A232" s="783" t="s">
        <v>274</v>
      </c>
      <c r="B232" s="784"/>
      <c r="C232" s="784"/>
      <c r="D232" s="784"/>
      <c r="E232" s="785"/>
      <c r="F232" s="785"/>
      <c r="G232" s="346"/>
    </row>
    <row r="233" spans="1:7" ht="13.5" thickBot="1">
      <c r="A233" s="306" t="s">
        <v>383</v>
      </c>
      <c r="B233" s="317" t="s">
        <v>591</v>
      </c>
      <c r="C233" s="308" t="s">
        <v>276</v>
      </c>
      <c r="D233" s="765">
        <v>4</v>
      </c>
      <c r="E233" s="766"/>
      <c r="F233" s="309">
        <v>4</v>
      </c>
      <c r="G233" s="344">
        <v>4</v>
      </c>
    </row>
    <row r="234" spans="1:7" ht="13.5" thickBot="1">
      <c r="A234" s="306" t="s">
        <v>882</v>
      </c>
      <c r="B234" s="317" t="s">
        <v>384</v>
      </c>
      <c r="C234" s="308" t="s">
        <v>276</v>
      </c>
      <c r="D234" s="765">
        <v>1</v>
      </c>
      <c r="E234" s="766"/>
      <c r="F234" s="309">
        <v>0</v>
      </c>
      <c r="G234" s="344">
        <v>0</v>
      </c>
    </row>
    <row r="235" spans="1:7" ht="13.5" thickBot="1">
      <c r="A235" s="778" t="s">
        <v>112</v>
      </c>
      <c r="B235" s="779"/>
      <c r="C235" s="779"/>
      <c r="D235" s="779"/>
      <c r="E235" s="780"/>
      <c r="F235" s="780"/>
      <c r="G235" s="347"/>
    </row>
    <row r="236" spans="1:7" ht="27" customHeight="1" thickBot="1">
      <c r="A236" s="787" t="s">
        <v>571</v>
      </c>
      <c r="B236" s="788"/>
      <c r="C236" s="788"/>
      <c r="D236" s="788"/>
      <c r="E236" s="789"/>
      <c r="F236" s="789"/>
      <c r="G236" s="348"/>
    </row>
    <row r="237" spans="1:7" ht="13.5" thickBot="1">
      <c r="A237" s="310" t="s">
        <v>535</v>
      </c>
      <c r="B237" s="317" t="s">
        <v>536</v>
      </c>
      <c r="C237" s="308" t="s">
        <v>276</v>
      </c>
      <c r="D237" s="765">
        <v>4</v>
      </c>
      <c r="E237" s="766"/>
      <c r="F237" s="309">
        <v>4</v>
      </c>
      <c r="G237" s="344">
        <v>3</v>
      </c>
    </row>
    <row r="238" spans="1:7" ht="13.5" thickBot="1">
      <c r="A238" s="310" t="s">
        <v>279</v>
      </c>
      <c r="B238" s="317" t="s">
        <v>31</v>
      </c>
      <c r="C238" s="308" t="s">
        <v>276</v>
      </c>
      <c r="D238" s="765">
        <v>45</v>
      </c>
      <c r="E238" s="766"/>
      <c r="F238" s="309">
        <v>50</v>
      </c>
      <c r="G238" s="344">
        <v>40</v>
      </c>
    </row>
    <row r="239" spans="1:7" ht="13.5" thickBot="1">
      <c r="A239" s="310" t="s">
        <v>883</v>
      </c>
      <c r="B239" s="317" t="s">
        <v>280</v>
      </c>
      <c r="C239" s="308" t="s">
        <v>276</v>
      </c>
      <c r="D239" s="765">
        <v>4</v>
      </c>
      <c r="E239" s="766"/>
      <c r="F239" s="309">
        <v>0</v>
      </c>
      <c r="G239" s="344">
        <v>5</v>
      </c>
    </row>
    <row r="240" spans="1:7" ht="13.5" thickBot="1">
      <c r="A240" s="310" t="s">
        <v>459</v>
      </c>
      <c r="B240" s="317" t="s">
        <v>715</v>
      </c>
      <c r="C240" s="308" t="s">
        <v>276</v>
      </c>
      <c r="D240" s="765">
        <v>30</v>
      </c>
      <c r="E240" s="766"/>
      <c r="F240" s="309">
        <v>30</v>
      </c>
      <c r="G240" s="344">
        <v>30</v>
      </c>
    </row>
    <row r="241" spans="1:7" ht="13.5" thickBot="1">
      <c r="A241" s="310" t="s">
        <v>403</v>
      </c>
      <c r="B241" s="317" t="s">
        <v>404</v>
      </c>
      <c r="C241" s="308" t="s">
        <v>276</v>
      </c>
      <c r="D241" s="765">
        <v>90</v>
      </c>
      <c r="E241" s="766"/>
      <c r="F241" s="309">
        <v>100</v>
      </c>
      <c r="G241" s="344">
        <v>80</v>
      </c>
    </row>
    <row r="242" spans="1:7" ht="13.5" thickBot="1">
      <c r="A242" s="310" t="s">
        <v>216</v>
      </c>
      <c r="B242" s="317" t="s">
        <v>219</v>
      </c>
      <c r="C242" s="308" t="s">
        <v>276</v>
      </c>
      <c r="D242" s="765">
        <v>1</v>
      </c>
      <c r="E242" s="766"/>
      <c r="F242" s="309">
        <v>1</v>
      </c>
      <c r="G242" s="344">
        <v>1</v>
      </c>
    </row>
    <row r="243" spans="1:7" ht="31.5" customHeight="1" thickBot="1">
      <c r="A243" s="767" t="s">
        <v>147</v>
      </c>
      <c r="B243" s="768"/>
      <c r="C243" s="768"/>
      <c r="D243" s="768"/>
      <c r="E243" s="769"/>
      <c r="F243" s="769"/>
      <c r="G243" s="345"/>
    </row>
    <row r="244" spans="1:7" ht="40.5" customHeight="1" thickBot="1">
      <c r="A244" s="783" t="s">
        <v>708</v>
      </c>
      <c r="B244" s="784"/>
      <c r="C244" s="784"/>
      <c r="D244" s="784"/>
      <c r="E244" s="785"/>
      <c r="F244" s="785"/>
      <c r="G244" s="346"/>
    </row>
    <row r="245" spans="1:7" ht="13.95" thickBot="1">
      <c r="A245" s="783" t="s">
        <v>274</v>
      </c>
      <c r="B245" s="784"/>
      <c r="C245" s="784"/>
      <c r="D245" s="784"/>
      <c r="E245" s="785"/>
      <c r="F245" s="785"/>
      <c r="G245" s="346"/>
    </row>
    <row r="246" spans="1:7" ht="13.5" thickBot="1">
      <c r="A246" s="306" t="s">
        <v>500</v>
      </c>
      <c r="B246" s="317" t="s">
        <v>298</v>
      </c>
      <c r="C246" s="308" t="s">
        <v>479</v>
      </c>
      <c r="D246" s="765">
        <v>7.5</v>
      </c>
      <c r="E246" s="766"/>
      <c r="F246" s="309">
        <v>7.5</v>
      </c>
      <c r="G246" s="344">
        <v>8</v>
      </c>
    </row>
    <row r="247" spans="1:7" ht="26.55" thickBot="1">
      <c r="A247" s="306" t="s">
        <v>296</v>
      </c>
      <c r="B247" s="317" t="s">
        <v>281</v>
      </c>
      <c r="C247" s="308" t="s">
        <v>276</v>
      </c>
      <c r="D247" s="765">
        <v>1</v>
      </c>
      <c r="E247" s="766"/>
      <c r="F247" s="309">
        <v>1</v>
      </c>
      <c r="G247" s="344">
        <v>1</v>
      </c>
    </row>
    <row r="248" spans="1:7" ht="13.5" thickBot="1">
      <c r="A248" s="306" t="s">
        <v>884</v>
      </c>
      <c r="B248" s="317" t="s">
        <v>282</v>
      </c>
      <c r="C248" s="308" t="s">
        <v>276</v>
      </c>
      <c r="D248" s="765">
        <v>1</v>
      </c>
      <c r="E248" s="766"/>
      <c r="F248" s="309">
        <v>0</v>
      </c>
      <c r="G248" s="344">
        <v>0</v>
      </c>
    </row>
    <row r="249" spans="1:7" ht="13.5" thickBot="1">
      <c r="A249" s="778" t="s">
        <v>112</v>
      </c>
      <c r="B249" s="779"/>
      <c r="C249" s="779"/>
      <c r="D249" s="779"/>
      <c r="E249" s="780"/>
      <c r="F249" s="780"/>
      <c r="G249" s="347"/>
    </row>
    <row r="250" spans="1:7" ht="27" customHeight="1" thickBot="1">
      <c r="A250" s="787" t="s">
        <v>208</v>
      </c>
      <c r="B250" s="788"/>
      <c r="C250" s="788"/>
      <c r="D250" s="788"/>
      <c r="E250" s="789"/>
      <c r="F250" s="789"/>
      <c r="G250" s="348"/>
    </row>
    <row r="251" spans="1:7" ht="13.5" thickBot="1">
      <c r="A251" s="310" t="s">
        <v>7</v>
      </c>
      <c r="B251" s="317" t="s">
        <v>8</v>
      </c>
      <c r="C251" s="308" t="s">
        <v>276</v>
      </c>
      <c r="D251" s="765">
        <v>11</v>
      </c>
      <c r="E251" s="766"/>
      <c r="F251" s="309">
        <v>11</v>
      </c>
      <c r="G251" s="344">
        <v>11</v>
      </c>
    </row>
    <row r="252" spans="1:7" ht="13.5" thickBot="1">
      <c r="A252" s="310" t="s">
        <v>885</v>
      </c>
      <c r="B252" s="317" t="s">
        <v>14</v>
      </c>
      <c r="C252" s="308" t="s">
        <v>276</v>
      </c>
      <c r="D252" s="765">
        <v>160</v>
      </c>
      <c r="E252" s="766"/>
      <c r="F252" s="309">
        <v>170</v>
      </c>
      <c r="G252" s="344">
        <v>150</v>
      </c>
    </row>
    <row r="253" spans="1:7" ht="13.5" thickBot="1">
      <c r="A253" s="310" t="s">
        <v>316</v>
      </c>
      <c r="B253" s="317" t="s">
        <v>15</v>
      </c>
      <c r="C253" s="308" t="s">
        <v>276</v>
      </c>
      <c r="D253" s="765">
        <v>4500</v>
      </c>
      <c r="E253" s="766"/>
      <c r="F253" s="309">
        <v>4500</v>
      </c>
      <c r="G253" s="344">
        <v>4000</v>
      </c>
    </row>
    <row r="254" spans="1:7" ht="13.5" thickBot="1">
      <c r="A254" s="310" t="s">
        <v>886</v>
      </c>
      <c r="B254" s="317" t="s">
        <v>260</v>
      </c>
      <c r="C254" s="308" t="s">
        <v>276</v>
      </c>
      <c r="D254" s="765">
        <v>700</v>
      </c>
      <c r="E254" s="766"/>
      <c r="F254" s="309">
        <v>700</v>
      </c>
      <c r="G254" s="344">
        <v>700</v>
      </c>
    </row>
    <row r="255" spans="1:7" ht="26.55" thickBot="1">
      <c r="A255" s="312" t="s">
        <v>518</v>
      </c>
      <c r="B255" s="317" t="s">
        <v>17</v>
      </c>
      <c r="C255" s="308" t="s">
        <v>276</v>
      </c>
      <c r="D255" s="765">
        <v>30</v>
      </c>
      <c r="E255" s="766"/>
      <c r="F255" s="309">
        <v>30</v>
      </c>
      <c r="G255" s="344">
        <v>25</v>
      </c>
    </row>
    <row r="256" spans="1:7" ht="26.55" thickBot="1">
      <c r="A256" s="312" t="s">
        <v>519</v>
      </c>
      <c r="B256" s="317" t="s">
        <v>20</v>
      </c>
      <c r="C256" s="308" t="s">
        <v>276</v>
      </c>
      <c r="D256" s="765">
        <v>20</v>
      </c>
      <c r="E256" s="766"/>
      <c r="F256" s="309">
        <v>23</v>
      </c>
      <c r="G256" s="344">
        <v>17</v>
      </c>
    </row>
    <row r="257" spans="1:7" ht="27" customHeight="1" thickBot="1">
      <c r="A257" s="787" t="s">
        <v>9</v>
      </c>
      <c r="B257" s="788"/>
      <c r="C257" s="788"/>
      <c r="D257" s="788"/>
      <c r="E257" s="789"/>
      <c r="F257" s="789"/>
      <c r="G257" s="348"/>
    </row>
    <row r="258" spans="1:7" ht="26.55" thickBot="1">
      <c r="A258" s="312" t="s">
        <v>887</v>
      </c>
      <c r="B258" s="317" t="s">
        <v>160</v>
      </c>
      <c r="C258" s="308" t="s">
        <v>445</v>
      </c>
      <c r="D258" s="765">
        <v>100</v>
      </c>
      <c r="E258" s="766"/>
      <c r="F258" s="309">
        <v>100</v>
      </c>
      <c r="G258" s="344">
        <v>100</v>
      </c>
    </row>
    <row r="259" spans="1:7" ht="13.5" thickBot="1">
      <c r="A259" s="312" t="s">
        <v>192</v>
      </c>
      <c r="B259" s="317" t="s">
        <v>342</v>
      </c>
      <c r="C259" s="308" t="s">
        <v>276</v>
      </c>
      <c r="D259" s="765">
        <v>3800</v>
      </c>
      <c r="E259" s="766"/>
      <c r="F259" s="309">
        <v>3800</v>
      </c>
      <c r="G259" s="344">
        <v>3800</v>
      </c>
    </row>
    <row r="260" spans="1:7" ht="13.5" thickBot="1">
      <c r="A260" s="312" t="s">
        <v>193</v>
      </c>
      <c r="B260" s="317" t="s">
        <v>194</v>
      </c>
      <c r="C260" s="308" t="s">
        <v>276</v>
      </c>
      <c r="D260" s="765">
        <v>300</v>
      </c>
      <c r="E260" s="766"/>
      <c r="F260" s="309">
        <v>350</v>
      </c>
      <c r="G260" s="344">
        <v>250</v>
      </c>
    </row>
    <row r="261" spans="1:7" ht="26.55" thickBot="1">
      <c r="A261" s="312" t="s">
        <v>261</v>
      </c>
      <c r="B261" s="317" t="s">
        <v>195</v>
      </c>
      <c r="C261" s="308" t="s">
        <v>276</v>
      </c>
      <c r="D261" s="765">
        <v>6000</v>
      </c>
      <c r="E261" s="766"/>
      <c r="F261" s="309">
        <v>6000</v>
      </c>
      <c r="G261" s="344">
        <v>6000</v>
      </c>
    </row>
    <row r="262" spans="1:7" ht="13.5" thickBot="1">
      <c r="A262" s="312" t="s">
        <v>470</v>
      </c>
      <c r="B262" s="317" t="s">
        <v>196</v>
      </c>
      <c r="C262" s="308" t="s">
        <v>445</v>
      </c>
      <c r="D262" s="765">
        <v>90</v>
      </c>
      <c r="E262" s="766"/>
      <c r="F262" s="309">
        <v>90</v>
      </c>
      <c r="G262" s="344">
        <v>90</v>
      </c>
    </row>
    <row r="263" spans="1:7" ht="13.5" thickBot="1">
      <c r="A263" s="312" t="s">
        <v>888</v>
      </c>
      <c r="B263" s="317" t="s">
        <v>889</v>
      </c>
      <c r="C263" s="308" t="s">
        <v>276</v>
      </c>
      <c r="D263" s="765">
        <v>0</v>
      </c>
      <c r="E263" s="766"/>
      <c r="F263" s="309">
        <v>1</v>
      </c>
      <c r="G263" s="344">
        <v>1</v>
      </c>
    </row>
    <row r="264" spans="1:7" ht="27" customHeight="1" thickBot="1">
      <c r="A264" s="787" t="s">
        <v>640</v>
      </c>
      <c r="B264" s="788"/>
      <c r="C264" s="788"/>
      <c r="D264" s="788"/>
      <c r="E264" s="789"/>
      <c r="F264" s="789"/>
      <c r="G264" s="348"/>
    </row>
    <row r="265" spans="1:7" ht="13.5" thickBot="1">
      <c r="A265" s="312" t="s">
        <v>890</v>
      </c>
      <c r="B265" s="317" t="s">
        <v>610</v>
      </c>
      <c r="C265" s="308" t="s">
        <v>276</v>
      </c>
      <c r="D265" s="765">
        <v>3</v>
      </c>
      <c r="E265" s="766"/>
      <c r="F265" s="309">
        <v>3</v>
      </c>
      <c r="G265" s="344">
        <v>3</v>
      </c>
    </row>
    <row r="266" spans="1:7" ht="26.55" thickBot="1">
      <c r="A266" s="312" t="s">
        <v>891</v>
      </c>
      <c r="B266" s="317" t="s">
        <v>26</v>
      </c>
      <c r="C266" s="308" t="s">
        <v>276</v>
      </c>
      <c r="D266" s="765">
        <v>100</v>
      </c>
      <c r="E266" s="766"/>
      <c r="F266" s="309">
        <v>100</v>
      </c>
      <c r="G266" s="344">
        <v>100</v>
      </c>
    </row>
    <row r="267" spans="1:7" ht="13.5" thickBot="1">
      <c r="A267" s="312" t="s">
        <v>892</v>
      </c>
      <c r="B267" s="317" t="s">
        <v>27</v>
      </c>
      <c r="C267" s="308" t="s">
        <v>276</v>
      </c>
      <c r="D267" s="765">
        <v>0</v>
      </c>
      <c r="E267" s="766"/>
      <c r="F267" s="309">
        <v>0</v>
      </c>
      <c r="G267" s="344">
        <v>0</v>
      </c>
    </row>
    <row r="268" spans="1:7" ht="40.5" customHeight="1" thickBot="1">
      <c r="A268" s="763" t="s">
        <v>521</v>
      </c>
      <c r="B268" s="764"/>
      <c r="C268" s="764"/>
      <c r="D268" s="764"/>
      <c r="E268" s="786"/>
      <c r="F268" s="786"/>
      <c r="G268" s="349"/>
    </row>
    <row r="269" spans="1:7" ht="13.95" thickBot="1">
      <c r="A269" s="763" t="s">
        <v>677</v>
      </c>
      <c r="B269" s="764"/>
      <c r="C269" s="764"/>
      <c r="D269" s="764"/>
      <c r="E269" s="786"/>
      <c r="F269" s="786"/>
      <c r="G269" s="349"/>
    </row>
    <row r="270" spans="1:7" ht="45.45" thickBot="1">
      <c r="A270" s="306" t="s">
        <v>522</v>
      </c>
      <c r="B270" s="307" t="s">
        <v>649</v>
      </c>
      <c r="C270" s="308" t="s">
        <v>650</v>
      </c>
      <c r="D270" s="835" t="s">
        <v>893</v>
      </c>
      <c r="E270" s="836"/>
      <c r="F270" s="324" t="s">
        <v>893</v>
      </c>
      <c r="G270" s="356" t="s">
        <v>893</v>
      </c>
    </row>
    <row r="271" spans="1:7" ht="13.5" thickBot="1">
      <c r="A271" s="306" t="s">
        <v>156</v>
      </c>
      <c r="B271" s="307" t="s">
        <v>157</v>
      </c>
      <c r="C271" s="308" t="s">
        <v>445</v>
      </c>
      <c r="D271" s="765">
        <v>90</v>
      </c>
      <c r="E271" s="766"/>
      <c r="F271" s="309">
        <v>90</v>
      </c>
      <c r="G271" s="344">
        <v>90</v>
      </c>
    </row>
    <row r="272" spans="1:7" ht="13.5" thickBot="1">
      <c r="A272" s="306" t="s">
        <v>894</v>
      </c>
      <c r="B272" s="307" t="s">
        <v>233</v>
      </c>
      <c r="C272" s="308" t="s">
        <v>445</v>
      </c>
      <c r="D272" s="765">
        <v>5</v>
      </c>
      <c r="E272" s="766"/>
      <c r="F272" s="309">
        <v>5</v>
      </c>
      <c r="G272" s="344">
        <v>5</v>
      </c>
    </row>
    <row r="273" spans="1:7" ht="26.55" thickBot="1">
      <c r="A273" s="306" t="s">
        <v>895</v>
      </c>
      <c r="B273" s="307" t="s">
        <v>234</v>
      </c>
      <c r="C273" s="308" t="s">
        <v>276</v>
      </c>
      <c r="D273" s="765">
        <v>12</v>
      </c>
      <c r="E273" s="766"/>
      <c r="F273" s="309">
        <v>10</v>
      </c>
      <c r="G273" s="344">
        <v>12</v>
      </c>
    </row>
    <row r="274" spans="1:7" ht="31.5" customHeight="1" thickBot="1">
      <c r="A274" s="767" t="s">
        <v>698</v>
      </c>
      <c r="B274" s="768"/>
      <c r="C274" s="768"/>
      <c r="D274" s="768"/>
      <c r="E274" s="769"/>
      <c r="F274" s="769"/>
      <c r="G274" s="345"/>
    </row>
    <row r="275" spans="1:7" ht="13.95" thickBot="1">
      <c r="A275" s="783" t="s">
        <v>465</v>
      </c>
      <c r="B275" s="784"/>
      <c r="C275" s="784"/>
      <c r="D275" s="784"/>
      <c r="E275" s="785"/>
      <c r="F275" s="785"/>
      <c r="G275" s="346"/>
    </row>
    <row r="276" spans="1:7" ht="13.95" thickBot="1">
      <c r="A276" s="783" t="s">
        <v>274</v>
      </c>
      <c r="B276" s="784"/>
      <c r="C276" s="784"/>
      <c r="D276" s="784"/>
      <c r="E276" s="785"/>
      <c r="F276" s="785"/>
      <c r="G276" s="346"/>
    </row>
    <row r="277" spans="1:7" ht="13.5" thickBot="1">
      <c r="A277" s="306" t="s">
        <v>637</v>
      </c>
      <c r="B277" s="317" t="s">
        <v>36</v>
      </c>
      <c r="C277" s="308" t="s">
        <v>445</v>
      </c>
      <c r="D277" s="765">
        <v>100</v>
      </c>
      <c r="E277" s="766"/>
      <c r="F277" s="309">
        <v>100</v>
      </c>
      <c r="G277" s="344">
        <v>100</v>
      </c>
    </row>
    <row r="278" spans="1:7" ht="13.5" thickBot="1">
      <c r="A278" s="306" t="s">
        <v>446</v>
      </c>
      <c r="B278" s="317" t="s">
        <v>447</v>
      </c>
      <c r="C278" s="308" t="s">
        <v>276</v>
      </c>
      <c r="D278" s="765">
        <v>2</v>
      </c>
      <c r="E278" s="766"/>
      <c r="F278" s="309">
        <v>2</v>
      </c>
      <c r="G278" s="344">
        <v>2</v>
      </c>
    </row>
    <row r="279" spans="1:7" ht="13.5" thickBot="1">
      <c r="A279" s="306" t="s">
        <v>529</v>
      </c>
      <c r="B279" s="317" t="s">
        <v>557</v>
      </c>
      <c r="C279" s="308" t="s">
        <v>276</v>
      </c>
      <c r="D279" s="765">
        <v>3</v>
      </c>
      <c r="E279" s="766"/>
      <c r="F279" s="309">
        <v>3</v>
      </c>
      <c r="G279" s="344">
        <v>4</v>
      </c>
    </row>
    <row r="280" spans="1:7" ht="13.5" thickBot="1">
      <c r="A280" s="778" t="s">
        <v>112</v>
      </c>
      <c r="B280" s="779"/>
      <c r="C280" s="779"/>
      <c r="D280" s="779"/>
      <c r="E280" s="780"/>
      <c r="F280" s="780"/>
      <c r="G280" s="347"/>
    </row>
    <row r="281" spans="1:7" ht="40.5" customHeight="1" thickBot="1">
      <c r="A281" s="787" t="s">
        <v>252</v>
      </c>
      <c r="B281" s="788"/>
      <c r="C281" s="788"/>
      <c r="D281" s="788"/>
      <c r="E281" s="789"/>
      <c r="F281" s="789"/>
      <c r="G281" s="348"/>
    </row>
    <row r="282" spans="1:7" ht="13.5" thickBot="1">
      <c r="A282" s="310" t="s">
        <v>646</v>
      </c>
      <c r="B282" s="317" t="s">
        <v>709</v>
      </c>
      <c r="C282" s="308" t="s">
        <v>445</v>
      </c>
      <c r="D282" s="765">
        <v>99</v>
      </c>
      <c r="E282" s="766"/>
      <c r="F282" s="309">
        <v>99</v>
      </c>
      <c r="G282" s="344">
        <v>99</v>
      </c>
    </row>
    <row r="283" spans="1:7" ht="13.5" thickBot="1">
      <c r="A283" s="310" t="s">
        <v>710</v>
      </c>
      <c r="B283" s="317" t="s">
        <v>711</v>
      </c>
      <c r="C283" s="308" t="s">
        <v>712</v>
      </c>
      <c r="D283" s="765">
        <v>350</v>
      </c>
      <c r="E283" s="766"/>
      <c r="F283" s="309">
        <v>350</v>
      </c>
      <c r="G283" s="344">
        <v>350</v>
      </c>
    </row>
    <row r="284" spans="1:7" ht="26.55" thickBot="1">
      <c r="A284" s="312" t="s">
        <v>170</v>
      </c>
      <c r="B284" s="317" t="s">
        <v>477</v>
      </c>
      <c r="C284" s="308" t="s">
        <v>445</v>
      </c>
      <c r="D284" s="765">
        <v>85</v>
      </c>
      <c r="E284" s="766"/>
      <c r="F284" s="309">
        <v>85</v>
      </c>
      <c r="G284" s="344">
        <v>85</v>
      </c>
    </row>
    <row r="285" spans="1:7" ht="13.5" thickBot="1">
      <c r="A285" s="312" t="s">
        <v>100</v>
      </c>
      <c r="B285" s="317" t="s">
        <v>478</v>
      </c>
      <c r="C285" s="308" t="s">
        <v>479</v>
      </c>
      <c r="D285" s="765">
        <v>1</v>
      </c>
      <c r="E285" s="766"/>
      <c r="F285" s="309">
        <v>1</v>
      </c>
      <c r="G285" s="344">
        <v>1</v>
      </c>
    </row>
    <row r="286" spans="1:7" ht="13.5" thickBot="1">
      <c r="A286" s="312" t="s">
        <v>539</v>
      </c>
      <c r="B286" s="317" t="s">
        <v>570</v>
      </c>
      <c r="C286" s="308" t="s">
        <v>479</v>
      </c>
      <c r="D286" s="765">
        <v>2</v>
      </c>
      <c r="E286" s="766"/>
      <c r="F286" s="309">
        <v>2</v>
      </c>
      <c r="G286" s="344">
        <v>2</v>
      </c>
    </row>
    <row r="287" spans="1:7" ht="13.5" thickBot="1">
      <c r="A287" s="310" t="s">
        <v>896</v>
      </c>
      <c r="B287" s="317" t="s">
        <v>46</v>
      </c>
      <c r="C287" s="308" t="s">
        <v>276</v>
      </c>
      <c r="D287" s="765">
        <v>75</v>
      </c>
      <c r="E287" s="766"/>
      <c r="F287" s="309">
        <v>70</v>
      </c>
      <c r="G287" s="344">
        <v>80</v>
      </c>
    </row>
    <row r="288" spans="1:7" ht="13.5" thickBot="1">
      <c r="A288" s="310" t="s">
        <v>578</v>
      </c>
      <c r="B288" s="317" t="s">
        <v>102</v>
      </c>
      <c r="C288" s="308" t="s">
        <v>479</v>
      </c>
      <c r="D288" s="765">
        <v>15</v>
      </c>
      <c r="E288" s="766"/>
      <c r="F288" s="309">
        <v>15</v>
      </c>
      <c r="G288" s="344">
        <v>120</v>
      </c>
    </row>
    <row r="289" spans="1:7" ht="13.5" thickBot="1">
      <c r="A289" s="310" t="s">
        <v>579</v>
      </c>
      <c r="B289" s="317" t="s">
        <v>512</v>
      </c>
      <c r="C289" s="308" t="s">
        <v>479</v>
      </c>
      <c r="D289" s="765">
        <v>0</v>
      </c>
      <c r="E289" s="766"/>
      <c r="F289" s="309">
        <v>0</v>
      </c>
      <c r="G289" s="344">
        <v>40</v>
      </c>
    </row>
    <row r="290" spans="1:7" ht="27" customHeight="1" thickBot="1">
      <c r="A290" s="787" t="s">
        <v>47</v>
      </c>
      <c r="B290" s="788"/>
      <c r="C290" s="788"/>
      <c r="D290" s="788"/>
      <c r="E290" s="789"/>
      <c r="F290" s="789"/>
      <c r="G290" s="348"/>
    </row>
    <row r="291" spans="1:7" ht="13.5" thickBot="1">
      <c r="A291" s="310" t="s">
        <v>897</v>
      </c>
      <c r="B291" s="307" t="s">
        <v>48</v>
      </c>
      <c r="C291" s="308" t="s">
        <v>445</v>
      </c>
      <c r="D291" s="765">
        <v>100</v>
      </c>
      <c r="E291" s="766"/>
      <c r="F291" s="309">
        <v>100</v>
      </c>
      <c r="G291" s="344">
        <v>100</v>
      </c>
    </row>
    <row r="292" spans="1:7" ht="13.95" thickBot="1">
      <c r="A292" s="787" t="s">
        <v>63</v>
      </c>
      <c r="B292" s="788"/>
      <c r="C292" s="788"/>
      <c r="D292" s="788"/>
      <c r="E292" s="789"/>
      <c r="F292" s="789"/>
      <c r="G292" s="348"/>
    </row>
    <row r="293" spans="1:7" ht="13.5" thickBot="1">
      <c r="A293" s="310" t="s">
        <v>389</v>
      </c>
      <c r="B293" s="317" t="s">
        <v>64</v>
      </c>
      <c r="C293" s="308" t="s">
        <v>276</v>
      </c>
      <c r="D293" s="765">
        <v>0</v>
      </c>
      <c r="E293" s="766"/>
      <c r="F293" s="309">
        <v>0</v>
      </c>
      <c r="G293" s="344">
        <v>1</v>
      </c>
    </row>
    <row r="294" spans="1:7" ht="27" customHeight="1" thickBot="1">
      <c r="A294" s="787" t="s">
        <v>182</v>
      </c>
      <c r="B294" s="788"/>
      <c r="C294" s="788"/>
      <c r="D294" s="788"/>
      <c r="E294" s="789"/>
      <c r="F294" s="789"/>
      <c r="G294" s="348"/>
    </row>
    <row r="295" spans="1:7" ht="13.5" thickBot="1">
      <c r="A295" s="310" t="s">
        <v>184</v>
      </c>
      <c r="B295" s="307" t="s">
        <v>183</v>
      </c>
      <c r="C295" s="308" t="s">
        <v>276</v>
      </c>
      <c r="D295" s="765">
        <v>50</v>
      </c>
      <c r="E295" s="766"/>
      <c r="F295" s="309">
        <v>50</v>
      </c>
      <c r="G295" s="344">
        <v>50</v>
      </c>
    </row>
    <row r="296" spans="1:7" ht="40.5" customHeight="1" thickBot="1">
      <c r="A296" s="763" t="s">
        <v>680</v>
      </c>
      <c r="B296" s="764"/>
      <c r="C296" s="764"/>
      <c r="D296" s="764"/>
      <c r="E296" s="786"/>
      <c r="F296" s="786"/>
      <c r="G296" s="349"/>
    </row>
    <row r="297" spans="1:7" ht="13.95" thickBot="1">
      <c r="A297" s="763" t="s">
        <v>677</v>
      </c>
      <c r="B297" s="764"/>
      <c r="C297" s="764"/>
      <c r="D297" s="764"/>
      <c r="E297" s="786"/>
      <c r="F297" s="786"/>
      <c r="G297" s="349"/>
    </row>
    <row r="298" spans="1:7" ht="21.45" thickBot="1">
      <c r="A298" s="306" t="s">
        <v>898</v>
      </c>
      <c r="B298" s="307" t="s">
        <v>365</v>
      </c>
      <c r="C298" s="308" t="s">
        <v>520</v>
      </c>
      <c r="D298" s="802">
        <v>16</v>
      </c>
      <c r="E298" s="803"/>
      <c r="F298" s="315">
        <v>16</v>
      </c>
      <c r="G298" s="350">
        <v>16</v>
      </c>
    </row>
    <row r="299" spans="1:7" ht="21.45" thickBot="1">
      <c r="A299" s="306" t="s">
        <v>366</v>
      </c>
      <c r="B299" s="307" t="s">
        <v>367</v>
      </c>
      <c r="C299" s="308" t="s">
        <v>520</v>
      </c>
      <c r="D299" s="765">
        <v>40</v>
      </c>
      <c r="E299" s="766"/>
      <c r="F299" s="309">
        <v>40</v>
      </c>
      <c r="G299" s="344">
        <v>35</v>
      </c>
    </row>
    <row r="300" spans="1:7" ht="21.45" thickBot="1">
      <c r="A300" s="306" t="s">
        <v>294</v>
      </c>
      <c r="B300" s="307" t="s">
        <v>295</v>
      </c>
      <c r="C300" s="308" t="s">
        <v>445</v>
      </c>
      <c r="D300" s="800" t="s">
        <v>338</v>
      </c>
      <c r="E300" s="801"/>
      <c r="F300" s="316" t="s">
        <v>338</v>
      </c>
      <c r="G300" s="351" t="s">
        <v>825</v>
      </c>
    </row>
    <row r="301" spans="1:7" ht="31.5" customHeight="1" thickBot="1">
      <c r="A301" s="767" t="s">
        <v>209</v>
      </c>
      <c r="B301" s="768"/>
      <c r="C301" s="768"/>
      <c r="D301" s="768"/>
      <c r="E301" s="769"/>
      <c r="F301" s="769"/>
      <c r="G301" s="345"/>
    </row>
    <row r="302" spans="1:7" ht="40.5" customHeight="1" thickBot="1">
      <c r="A302" s="783" t="s">
        <v>265</v>
      </c>
      <c r="B302" s="784"/>
      <c r="C302" s="784"/>
      <c r="D302" s="784"/>
      <c r="E302" s="785"/>
      <c r="F302" s="785"/>
      <c r="G302" s="346"/>
    </row>
    <row r="303" spans="1:7" ht="13.95" thickBot="1">
      <c r="A303" s="783" t="s">
        <v>274</v>
      </c>
      <c r="B303" s="784"/>
      <c r="C303" s="784"/>
      <c r="D303" s="784"/>
      <c r="E303" s="785"/>
      <c r="F303" s="785"/>
      <c r="G303" s="346"/>
    </row>
    <row r="304" spans="1:7" ht="26.55" thickBot="1">
      <c r="A304" s="306" t="s">
        <v>899</v>
      </c>
      <c r="B304" s="307" t="s">
        <v>266</v>
      </c>
      <c r="C304" s="308" t="s">
        <v>445</v>
      </c>
      <c r="D304" s="765">
        <v>90</v>
      </c>
      <c r="E304" s="766"/>
      <c r="F304" s="309">
        <v>90</v>
      </c>
      <c r="G304" s="344">
        <v>90</v>
      </c>
    </row>
    <row r="305" spans="1:7" ht="13.5" thickBot="1">
      <c r="A305" s="306" t="s">
        <v>222</v>
      </c>
      <c r="B305" s="307" t="s">
        <v>785</v>
      </c>
      <c r="C305" s="308" t="s">
        <v>276</v>
      </c>
      <c r="D305" s="765">
        <v>5</v>
      </c>
      <c r="E305" s="766"/>
      <c r="F305" s="309">
        <v>10</v>
      </c>
      <c r="G305" s="344">
        <v>5</v>
      </c>
    </row>
    <row r="306" spans="1:7" ht="26.55" thickBot="1">
      <c r="A306" s="306" t="s">
        <v>489</v>
      </c>
      <c r="B306" s="307" t="s">
        <v>827</v>
      </c>
      <c r="C306" s="308" t="s">
        <v>276</v>
      </c>
      <c r="D306" s="765">
        <v>3</v>
      </c>
      <c r="E306" s="766"/>
      <c r="F306" s="309">
        <v>10</v>
      </c>
      <c r="G306" s="344">
        <v>3</v>
      </c>
    </row>
    <row r="307" spans="1:7" ht="13.5" thickBot="1">
      <c r="A307" s="306" t="s">
        <v>334</v>
      </c>
      <c r="B307" s="307" t="s">
        <v>223</v>
      </c>
      <c r="C307" s="308" t="s">
        <v>445</v>
      </c>
      <c r="D307" s="765">
        <v>100</v>
      </c>
      <c r="E307" s="766"/>
      <c r="F307" s="309">
        <v>100</v>
      </c>
      <c r="G307" s="344">
        <v>99</v>
      </c>
    </row>
    <row r="308" spans="1:7" ht="13.5" thickBot="1">
      <c r="A308" s="306" t="s">
        <v>784</v>
      </c>
      <c r="B308" s="307" t="s">
        <v>587</v>
      </c>
      <c r="C308" s="308" t="s">
        <v>276</v>
      </c>
      <c r="D308" s="765">
        <v>2</v>
      </c>
      <c r="E308" s="766"/>
      <c r="F308" s="309">
        <v>2</v>
      </c>
      <c r="G308" s="344">
        <v>2</v>
      </c>
    </row>
    <row r="309" spans="1:7" ht="34.5" customHeight="1">
      <c r="A309" s="821" t="s">
        <v>900</v>
      </c>
      <c r="B309" s="325"/>
      <c r="C309" s="823" t="s">
        <v>276</v>
      </c>
      <c r="D309" s="819">
        <v>5</v>
      </c>
      <c r="E309" s="825"/>
      <c r="F309" s="819">
        <v>5</v>
      </c>
      <c r="G309" s="838">
        <v>5</v>
      </c>
    </row>
    <row r="310" spans="1:7" ht="13.5" thickBot="1">
      <c r="A310" s="822"/>
      <c r="B310" s="326" t="s">
        <v>588</v>
      </c>
      <c r="C310" s="824"/>
      <c r="D310" s="820"/>
      <c r="E310" s="826"/>
      <c r="F310" s="820"/>
      <c r="G310" s="838"/>
    </row>
    <row r="311" spans="1:7" ht="13.5" thickBot="1">
      <c r="A311" s="778" t="s">
        <v>112</v>
      </c>
      <c r="B311" s="779"/>
      <c r="C311" s="779"/>
      <c r="D311" s="779"/>
      <c r="E311" s="780"/>
      <c r="F311" s="780"/>
      <c r="G311" s="347"/>
    </row>
    <row r="312" spans="1:7" ht="40.5" customHeight="1" thickBot="1">
      <c r="A312" s="787" t="s">
        <v>901</v>
      </c>
      <c r="B312" s="788"/>
      <c r="C312" s="788"/>
      <c r="D312" s="788"/>
      <c r="E312" s="789"/>
      <c r="F312" s="789"/>
      <c r="G312" s="348"/>
    </row>
    <row r="313" spans="1:7" ht="13.5" thickBot="1">
      <c r="A313" s="310" t="s">
        <v>144</v>
      </c>
      <c r="B313" s="307" t="s">
        <v>246</v>
      </c>
      <c r="C313" s="308" t="s">
        <v>276</v>
      </c>
      <c r="D313" s="765">
        <v>2</v>
      </c>
      <c r="E313" s="766"/>
      <c r="F313" s="309">
        <v>2</v>
      </c>
      <c r="G313" s="344">
        <v>2</v>
      </c>
    </row>
    <row r="314" spans="1:7" ht="13.5" thickBot="1">
      <c r="A314" s="310" t="s">
        <v>589</v>
      </c>
      <c r="B314" s="307" t="s">
        <v>248</v>
      </c>
      <c r="C314" s="308" t="s">
        <v>276</v>
      </c>
      <c r="D314" s="765">
        <v>5</v>
      </c>
      <c r="E314" s="766"/>
      <c r="F314" s="309">
        <v>10</v>
      </c>
      <c r="G314" s="344">
        <v>5</v>
      </c>
    </row>
    <row r="315" spans="1:7" ht="13.5" thickBot="1">
      <c r="A315" s="310" t="s">
        <v>247</v>
      </c>
      <c r="B315" s="307" t="s">
        <v>249</v>
      </c>
      <c r="C315" s="308" t="s">
        <v>276</v>
      </c>
      <c r="D315" s="765">
        <v>2</v>
      </c>
      <c r="E315" s="766"/>
      <c r="F315" s="309">
        <v>2</v>
      </c>
      <c r="G315" s="344">
        <v>2</v>
      </c>
    </row>
    <row r="316" spans="1:7" ht="13.5" thickBot="1">
      <c r="A316" s="310" t="s">
        <v>335</v>
      </c>
      <c r="B316" s="307" t="s">
        <v>114</v>
      </c>
      <c r="C316" s="308" t="s">
        <v>276</v>
      </c>
      <c r="D316" s="765">
        <v>0</v>
      </c>
      <c r="E316" s="766"/>
      <c r="F316" s="309">
        <v>0</v>
      </c>
      <c r="G316" s="344">
        <v>1</v>
      </c>
    </row>
    <row r="317" spans="1:7" ht="26.55" thickBot="1">
      <c r="A317" s="327" t="s">
        <v>902</v>
      </c>
      <c r="B317" s="307" t="s">
        <v>115</v>
      </c>
      <c r="C317" s="308" t="s">
        <v>116</v>
      </c>
      <c r="D317" s="765">
        <v>600</v>
      </c>
      <c r="E317" s="766"/>
      <c r="F317" s="309">
        <v>700</v>
      </c>
      <c r="G317" s="344">
        <v>500</v>
      </c>
    </row>
    <row r="318" spans="1:7" ht="13.5" thickBot="1">
      <c r="A318" s="312" t="s">
        <v>651</v>
      </c>
      <c r="B318" s="307" t="s">
        <v>652</v>
      </c>
      <c r="C318" s="308" t="s">
        <v>116</v>
      </c>
      <c r="D318" s="765">
        <v>50</v>
      </c>
      <c r="E318" s="766"/>
      <c r="F318" s="309">
        <v>50</v>
      </c>
      <c r="G318" s="344">
        <v>40</v>
      </c>
    </row>
    <row r="319" spans="1:7" ht="13.5" thickBot="1">
      <c r="A319" s="312" t="s">
        <v>214</v>
      </c>
      <c r="B319" s="307" t="s">
        <v>551</v>
      </c>
      <c r="C319" s="308" t="s">
        <v>276</v>
      </c>
      <c r="D319" s="765">
        <v>1</v>
      </c>
      <c r="E319" s="766"/>
      <c r="F319" s="309">
        <v>1</v>
      </c>
      <c r="G319" s="344">
        <v>1</v>
      </c>
    </row>
    <row r="320" spans="1:7" ht="13.5" thickBot="1">
      <c r="A320" s="312" t="s">
        <v>903</v>
      </c>
      <c r="B320" s="307" t="s">
        <v>315</v>
      </c>
      <c r="C320" s="308" t="s">
        <v>276</v>
      </c>
      <c r="D320" s="765">
        <v>1</v>
      </c>
      <c r="E320" s="766"/>
      <c r="F320" s="309">
        <v>1</v>
      </c>
      <c r="G320" s="344">
        <v>1</v>
      </c>
    </row>
    <row r="321" spans="1:7" ht="13.5" thickBot="1">
      <c r="A321" s="312" t="s">
        <v>904</v>
      </c>
      <c r="B321" s="307" t="s">
        <v>550</v>
      </c>
      <c r="C321" s="308" t="s">
        <v>276</v>
      </c>
      <c r="D321" s="765">
        <v>1</v>
      </c>
      <c r="E321" s="766"/>
      <c r="F321" s="309">
        <v>1</v>
      </c>
      <c r="G321" s="344">
        <v>1</v>
      </c>
    </row>
    <row r="322" spans="1:7" ht="13.95" thickBot="1">
      <c r="A322" s="783" t="s">
        <v>250</v>
      </c>
      <c r="B322" s="784"/>
      <c r="C322" s="784"/>
      <c r="D322" s="784"/>
      <c r="E322" s="785"/>
      <c r="F322" s="785"/>
      <c r="G322" s="346"/>
    </row>
    <row r="323" spans="1:7" ht="13.95" thickBot="1">
      <c r="A323" s="783" t="s">
        <v>274</v>
      </c>
      <c r="B323" s="784"/>
      <c r="C323" s="784"/>
      <c r="D323" s="784"/>
      <c r="E323" s="785"/>
      <c r="F323" s="785"/>
      <c r="G323" s="346"/>
    </row>
    <row r="324" spans="1:7" ht="13.5" thickBot="1">
      <c r="A324" s="306" t="s">
        <v>905</v>
      </c>
      <c r="B324" s="307" t="s">
        <v>292</v>
      </c>
      <c r="C324" s="308" t="s">
        <v>310</v>
      </c>
      <c r="D324" s="765">
        <v>1600</v>
      </c>
      <c r="E324" s="766"/>
      <c r="F324" s="309">
        <v>1700</v>
      </c>
      <c r="G324" s="344">
        <v>1500</v>
      </c>
    </row>
    <row r="325" spans="1:7" ht="13.5" thickBot="1">
      <c r="A325" s="306" t="s">
        <v>906</v>
      </c>
      <c r="B325" s="307" t="s">
        <v>718</v>
      </c>
      <c r="C325" s="308" t="s">
        <v>808</v>
      </c>
      <c r="D325" s="800">
        <v>40000</v>
      </c>
      <c r="E325" s="801"/>
      <c r="F325" s="316">
        <v>50000</v>
      </c>
      <c r="G325" s="351">
        <v>30000</v>
      </c>
    </row>
    <row r="326" spans="1:7" ht="13.5" thickBot="1">
      <c r="A326" s="778" t="s">
        <v>112</v>
      </c>
      <c r="B326" s="779"/>
      <c r="C326" s="779"/>
      <c r="D326" s="779"/>
      <c r="E326" s="780"/>
      <c r="F326" s="780"/>
      <c r="G326" s="347"/>
    </row>
    <row r="327" spans="1:7" ht="27" customHeight="1" thickBot="1">
      <c r="A327" s="787" t="s">
        <v>448</v>
      </c>
      <c r="B327" s="788"/>
      <c r="C327" s="788"/>
      <c r="D327" s="788"/>
      <c r="E327" s="789"/>
      <c r="F327" s="789"/>
      <c r="G327" s="348"/>
    </row>
    <row r="328" spans="1:7" ht="13.5" thickBot="1">
      <c r="A328" s="310" t="s">
        <v>907</v>
      </c>
      <c r="B328" s="317" t="s">
        <v>449</v>
      </c>
      <c r="C328" s="308" t="s">
        <v>276</v>
      </c>
      <c r="D328" s="765">
        <v>3</v>
      </c>
      <c r="E328" s="766"/>
      <c r="F328" s="309">
        <v>3</v>
      </c>
      <c r="G328" s="344">
        <v>3</v>
      </c>
    </row>
    <row r="329" spans="1:7" ht="13.5" thickBot="1">
      <c r="A329" s="310" t="s">
        <v>595</v>
      </c>
      <c r="B329" s="317" t="s">
        <v>61</v>
      </c>
      <c r="C329" s="308" t="s">
        <v>276</v>
      </c>
      <c r="D329" s="765">
        <v>3</v>
      </c>
      <c r="E329" s="766"/>
      <c r="F329" s="309">
        <v>3</v>
      </c>
      <c r="G329" s="344">
        <v>5</v>
      </c>
    </row>
    <row r="330" spans="1:7" ht="27" customHeight="1" thickBot="1">
      <c r="A330" s="787" t="s">
        <v>908</v>
      </c>
      <c r="B330" s="788"/>
      <c r="C330" s="788"/>
      <c r="D330" s="788"/>
      <c r="E330" s="789"/>
      <c r="F330" s="789"/>
      <c r="G330" s="348"/>
    </row>
    <row r="331" spans="1:7" ht="13.5" thickBot="1">
      <c r="A331" s="312" t="s">
        <v>822</v>
      </c>
      <c r="B331" s="307" t="s">
        <v>633</v>
      </c>
      <c r="C331" s="308" t="s">
        <v>276</v>
      </c>
      <c r="D331" s="765">
        <v>1</v>
      </c>
      <c r="E331" s="766"/>
      <c r="F331" s="309">
        <v>1</v>
      </c>
      <c r="G331" s="344">
        <v>1</v>
      </c>
    </row>
    <row r="332" spans="1:7" ht="13.5" thickBot="1">
      <c r="A332" s="312" t="s">
        <v>801</v>
      </c>
      <c r="B332" s="307" t="s">
        <v>823</v>
      </c>
      <c r="C332" s="308" t="s">
        <v>276</v>
      </c>
      <c r="D332" s="765">
        <v>1</v>
      </c>
      <c r="E332" s="766"/>
      <c r="F332" s="309">
        <v>0</v>
      </c>
      <c r="G332" s="344">
        <v>0</v>
      </c>
    </row>
    <row r="333" spans="1:7" ht="13.5" thickBot="1">
      <c r="A333" s="312" t="s">
        <v>909</v>
      </c>
      <c r="B333" s="307" t="s">
        <v>278</v>
      </c>
      <c r="C333" s="308" t="s">
        <v>276</v>
      </c>
      <c r="D333" s="765">
        <v>3</v>
      </c>
      <c r="E333" s="766"/>
      <c r="F333" s="309">
        <v>3</v>
      </c>
      <c r="G333" s="344">
        <v>6</v>
      </c>
    </row>
    <row r="334" spans="1:7" ht="26.55" thickBot="1">
      <c r="A334" s="312" t="s">
        <v>910</v>
      </c>
      <c r="B334" s="307" t="s">
        <v>802</v>
      </c>
      <c r="C334" s="308" t="s">
        <v>445</v>
      </c>
      <c r="D334" s="765">
        <v>20</v>
      </c>
      <c r="E334" s="766"/>
      <c r="F334" s="309">
        <v>30</v>
      </c>
      <c r="G334" s="344">
        <v>10</v>
      </c>
    </row>
    <row r="335" spans="1:7" ht="40.5" customHeight="1" thickBot="1">
      <c r="A335" s="827" t="s">
        <v>911</v>
      </c>
      <c r="B335" s="828"/>
      <c r="C335" s="828"/>
      <c r="D335" s="828"/>
      <c r="E335" s="828"/>
      <c r="F335" s="828"/>
      <c r="G335" s="357"/>
    </row>
    <row r="336" spans="1:7" ht="58.5" customHeight="1">
      <c r="A336" s="817" t="s">
        <v>142</v>
      </c>
      <c r="B336" s="318"/>
      <c r="C336" s="793" t="s">
        <v>141</v>
      </c>
      <c r="D336" s="796">
        <v>5</v>
      </c>
      <c r="E336" s="797"/>
      <c r="F336" s="796">
        <v>10</v>
      </c>
      <c r="G336" s="837">
        <v>9</v>
      </c>
    </row>
    <row r="337" spans="1:7" ht="13.5" thickBot="1">
      <c r="A337" s="818"/>
      <c r="B337" s="317" t="s">
        <v>487</v>
      </c>
      <c r="C337" s="795"/>
      <c r="D337" s="798"/>
      <c r="E337" s="799"/>
      <c r="F337" s="798"/>
      <c r="G337" s="837"/>
    </row>
    <row r="338" spans="1:7" ht="13.5" thickBot="1">
      <c r="A338" s="312" t="s">
        <v>559</v>
      </c>
      <c r="B338" s="317" t="s">
        <v>592</v>
      </c>
      <c r="C338" s="308" t="s">
        <v>276</v>
      </c>
      <c r="D338" s="765">
        <v>0</v>
      </c>
      <c r="E338" s="766"/>
      <c r="F338" s="309">
        <v>0</v>
      </c>
      <c r="G338" s="344">
        <v>2</v>
      </c>
    </row>
    <row r="339" spans="1:7" ht="39.450000000000003" thickBot="1">
      <c r="A339" s="312" t="s">
        <v>328</v>
      </c>
      <c r="B339" s="317" t="s">
        <v>327</v>
      </c>
      <c r="C339" s="308" t="s">
        <v>276</v>
      </c>
      <c r="D339" s="765">
        <v>1</v>
      </c>
      <c r="E339" s="766"/>
      <c r="F339" s="309">
        <v>0</v>
      </c>
      <c r="G339" s="344">
        <v>0</v>
      </c>
    </row>
    <row r="340" spans="1:7" ht="13.95" thickBot="1">
      <c r="A340" s="783" t="s">
        <v>322</v>
      </c>
      <c r="B340" s="784"/>
      <c r="C340" s="784"/>
      <c r="D340" s="784"/>
      <c r="E340" s="784"/>
      <c r="F340" s="784"/>
      <c r="G340" s="358"/>
    </row>
    <row r="341" spans="1:7" ht="13.95" thickBot="1">
      <c r="A341" s="783" t="s">
        <v>274</v>
      </c>
      <c r="B341" s="784"/>
      <c r="C341" s="784"/>
      <c r="D341" s="784"/>
      <c r="E341" s="784"/>
      <c r="F341" s="784"/>
      <c r="G341" s="358"/>
    </row>
    <row r="342" spans="1:7" ht="26.55" thickBot="1">
      <c r="A342" s="306" t="s">
        <v>596</v>
      </c>
      <c r="B342" s="317" t="s">
        <v>323</v>
      </c>
      <c r="C342" s="308" t="s">
        <v>276</v>
      </c>
      <c r="D342" s="765">
        <v>1</v>
      </c>
      <c r="E342" s="766"/>
      <c r="F342" s="309">
        <v>1</v>
      </c>
      <c r="G342" s="344">
        <v>1</v>
      </c>
    </row>
    <row r="343" spans="1:7" ht="13.5" thickBot="1">
      <c r="A343" s="778" t="s">
        <v>112</v>
      </c>
      <c r="B343" s="779"/>
      <c r="C343" s="779"/>
      <c r="D343" s="779"/>
      <c r="E343" s="779"/>
      <c r="F343" s="779"/>
      <c r="G343" s="359"/>
    </row>
    <row r="344" spans="1:7" ht="13.95" thickBot="1">
      <c r="A344" s="787" t="s">
        <v>324</v>
      </c>
      <c r="B344" s="788"/>
      <c r="C344" s="788"/>
      <c r="D344" s="788"/>
      <c r="E344" s="788"/>
      <c r="F344" s="788"/>
      <c r="G344" s="360"/>
    </row>
    <row r="345" spans="1:7" ht="13.5" thickBot="1">
      <c r="A345" s="310" t="s">
        <v>10</v>
      </c>
      <c r="B345" s="307" t="s">
        <v>600</v>
      </c>
      <c r="C345" s="308" t="s">
        <v>445</v>
      </c>
      <c r="D345" s="765">
        <v>20</v>
      </c>
      <c r="E345" s="766"/>
      <c r="F345" s="309">
        <v>20</v>
      </c>
      <c r="G345" s="344">
        <v>20</v>
      </c>
    </row>
    <row r="346" spans="1:7" ht="13.5" thickBot="1">
      <c r="A346" s="310" t="s">
        <v>599</v>
      </c>
      <c r="B346" s="307" t="s">
        <v>369</v>
      </c>
      <c r="C346" s="308" t="s">
        <v>276</v>
      </c>
      <c r="D346" s="765">
        <v>1</v>
      </c>
      <c r="E346" s="766"/>
      <c r="F346" s="309">
        <v>0</v>
      </c>
      <c r="G346" s="344">
        <v>0</v>
      </c>
    </row>
    <row r="347" spans="1:7" ht="13.5" thickBot="1">
      <c r="A347" s="310" t="s">
        <v>471</v>
      </c>
      <c r="B347" s="307" t="s">
        <v>472</v>
      </c>
      <c r="C347" s="308" t="s">
        <v>276</v>
      </c>
      <c r="D347" s="765">
        <v>1</v>
      </c>
      <c r="E347" s="766"/>
      <c r="F347" s="309">
        <v>1</v>
      </c>
      <c r="G347" s="344">
        <v>0</v>
      </c>
    </row>
    <row r="348" spans="1:7" ht="13.5" thickBot="1">
      <c r="A348" s="310" t="s">
        <v>393</v>
      </c>
      <c r="B348" s="307" t="s">
        <v>394</v>
      </c>
      <c r="C348" s="308" t="s">
        <v>276</v>
      </c>
      <c r="D348" s="765">
        <v>1</v>
      </c>
      <c r="E348" s="766"/>
      <c r="F348" s="309">
        <v>1</v>
      </c>
      <c r="G348" s="344">
        <v>1</v>
      </c>
    </row>
    <row r="349" spans="1:7" ht="27" customHeight="1" thickBot="1">
      <c r="A349" s="787" t="s">
        <v>546</v>
      </c>
      <c r="B349" s="788"/>
      <c r="C349" s="788"/>
      <c r="D349" s="788"/>
      <c r="E349" s="788"/>
      <c r="F349" s="788"/>
      <c r="G349" s="360"/>
    </row>
    <row r="350" spans="1:7" ht="13.5" thickBot="1">
      <c r="A350" s="312" t="s">
        <v>912</v>
      </c>
      <c r="B350" s="307" t="s">
        <v>456</v>
      </c>
      <c r="C350" s="308" t="s">
        <v>276</v>
      </c>
      <c r="D350" s="765">
        <v>1</v>
      </c>
      <c r="E350" s="766"/>
      <c r="F350" s="309">
        <v>1</v>
      </c>
      <c r="G350" s="344">
        <v>1</v>
      </c>
    </row>
    <row r="351" spans="1:7" ht="13.5" thickBot="1">
      <c r="A351" s="312" t="s">
        <v>368</v>
      </c>
      <c r="B351" s="307" t="s">
        <v>457</v>
      </c>
      <c r="C351" s="308" t="s">
        <v>276</v>
      </c>
      <c r="D351" s="765">
        <v>1</v>
      </c>
      <c r="E351" s="766"/>
      <c r="F351" s="309">
        <v>1</v>
      </c>
      <c r="G351" s="344">
        <v>1</v>
      </c>
    </row>
    <row r="352" spans="1:7" ht="26.55" thickBot="1">
      <c r="A352" s="312" t="s">
        <v>548</v>
      </c>
      <c r="B352" s="307" t="s">
        <v>547</v>
      </c>
      <c r="C352" s="308" t="s">
        <v>445</v>
      </c>
      <c r="D352" s="765">
        <v>100</v>
      </c>
      <c r="E352" s="766"/>
      <c r="F352" s="309">
        <v>100</v>
      </c>
      <c r="G352" s="344">
        <v>100</v>
      </c>
    </row>
    <row r="353" spans="1:7" ht="13.5" thickBot="1">
      <c r="A353" s="312" t="s">
        <v>79</v>
      </c>
      <c r="B353" s="307" t="s">
        <v>78</v>
      </c>
      <c r="C353" s="308" t="s">
        <v>276</v>
      </c>
      <c r="D353" s="765">
        <v>0</v>
      </c>
      <c r="E353" s="766"/>
      <c r="F353" s="309">
        <v>0</v>
      </c>
      <c r="G353" s="344">
        <v>7</v>
      </c>
    </row>
    <row r="354" spans="1:7" ht="31.5" customHeight="1" thickBot="1">
      <c r="A354" s="829" t="s">
        <v>277</v>
      </c>
      <c r="B354" s="830"/>
      <c r="C354" s="830"/>
      <c r="D354" s="830"/>
      <c r="E354" s="769"/>
      <c r="F354" s="769"/>
      <c r="G354" s="345"/>
    </row>
    <row r="355" spans="1:7" ht="27" customHeight="1" thickBot="1">
      <c r="A355" s="783" t="s">
        <v>303</v>
      </c>
      <c r="B355" s="784"/>
      <c r="C355" s="784"/>
      <c r="D355" s="784"/>
      <c r="E355" s="785"/>
      <c r="F355" s="785"/>
      <c r="G355" s="346"/>
    </row>
    <row r="356" spans="1:7" ht="13.95" thickBot="1">
      <c r="A356" s="783" t="s">
        <v>274</v>
      </c>
      <c r="B356" s="784"/>
      <c r="C356" s="784"/>
      <c r="D356" s="784"/>
      <c r="E356" s="785"/>
      <c r="F356" s="785"/>
      <c r="G356" s="346"/>
    </row>
    <row r="357" spans="1:7" ht="26.55" thickBot="1">
      <c r="A357" s="306" t="s">
        <v>913</v>
      </c>
      <c r="B357" s="317" t="s">
        <v>304</v>
      </c>
      <c r="C357" s="308" t="s">
        <v>276</v>
      </c>
      <c r="D357" s="765">
        <v>1</v>
      </c>
      <c r="E357" s="766"/>
      <c r="F357" s="309">
        <v>1</v>
      </c>
      <c r="G357" s="344">
        <v>1</v>
      </c>
    </row>
    <row r="358" spans="1:7" ht="13.5" thickBot="1">
      <c r="A358" s="306" t="s">
        <v>74</v>
      </c>
      <c r="B358" s="317" t="s">
        <v>725</v>
      </c>
      <c r="C358" s="308" t="s">
        <v>445</v>
      </c>
      <c r="D358" s="765">
        <v>100</v>
      </c>
      <c r="E358" s="766"/>
      <c r="F358" s="309">
        <v>100</v>
      </c>
      <c r="G358" s="344">
        <v>100</v>
      </c>
    </row>
    <row r="359" spans="1:7" ht="13.5" thickBot="1">
      <c r="A359" s="778" t="s">
        <v>112</v>
      </c>
      <c r="B359" s="779"/>
      <c r="C359" s="779"/>
      <c r="D359" s="779"/>
      <c r="E359" s="780"/>
      <c r="F359" s="780"/>
      <c r="G359" s="347"/>
    </row>
    <row r="360" spans="1:7" ht="13.95" thickBot="1">
      <c r="A360" s="787" t="s">
        <v>305</v>
      </c>
      <c r="B360" s="788"/>
      <c r="C360" s="788"/>
      <c r="D360" s="788"/>
      <c r="E360" s="789"/>
      <c r="F360" s="789"/>
      <c r="G360" s="348"/>
    </row>
    <row r="361" spans="1:7" ht="13.5" thickBot="1">
      <c r="A361" s="310" t="s">
        <v>914</v>
      </c>
      <c r="B361" s="317" t="s">
        <v>3</v>
      </c>
      <c r="C361" s="308" t="s">
        <v>4</v>
      </c>
      <c r="D361" s="813">
        <v>35000</v>
      </c>
      <c r="E361" s="814"/>
      <c r="F361" s="323">
        <v>36000</v>
      </c>
      <c r="G361" s="354">
        <v>34000</v>
      </c>
    </row>
    <row r="362" spans="1:7" ht="13.5" thickBot="1">
      <c r="A362" s="310" t="s">
        <v>121</v>
      </c>
      <c r="B362" s="317" t="s">
        <v>122</v>
      </c>
      <c r="C362" s="308" t="s">
        <v>49</v>
      </c>
      <c r="D362" s="813">
        <v>65000</v>
      </c>
      <c r="E362" s="814"/>
      <c r="F362" s="323">
        <v>65000</v>
      </c>
      <c r="G362" s="354">
        <v>65000</v>
      </c>
    </row>
    <row r="363" spans="1:7" ht="13.5" thickBot="1">
      <c r="A363" s="310" t="s">
        <v>695</v>
      </c>
      <c r="B363" s="317" t="s">
        <v>436</v>
      </c>
      <c r="C363" s="308" t="s">
        <v>4</v>
      </c>
      <c r="D363" s="765">
        <v>42</v>
      </c>
      <c r="E363" s="766"/>
      <c r="F363" s="309">
        <v>42</v>
      </c>
      <c r="G363" s="344">
        <v>42</v>
      </c>
    </row>
    <row r="364" spans="1:7" ht="13.5" thickBot="1">
      <c r="A364" s="310" t="s">
        <v>915</v>
      </c>
      <c r="B364" s="317" t="s">
        <v>586</v>
      </c>
      <c r="C364" s="308" t="s">
        <v>4</v>
      </c>
      <c r="D364" s="765">
        <v>90</v>
      </c>
      <c r="E364" s="766"/>
      <c r="F364" s="309">
        <v>90</v>
      </c>
      <c r="G364" s="344">
        <v>90</v>
      </c>
    </row>
    <row r="365" spans="1:7" ht="27" customHeight="1" thickBot="1">
      <c r="A365" s="787" t="s">
        <v>437</v>
      </c>
      <c r="B365" s="788"/>
      <c r="C365" s="788"/>
      <c r="D365" s="788"/>
      <c r="E365" s="789"/>
      <c r="F365" s="789"/>
      <c r="G365" s="348"/>
    </row>
    <row r="366" spans="1:7" ht="26.55" thickBot="1">
      <c r="A366" s="312" t="s">
        <v>494</v>
      </c>
      <c r="B366" s="317" t="s">
        <v>3</v>
      </c>
      <c r="C366" s="308" t="s">
        <v>276</v>
      </c>
      <c r="D366" s="765">
        <v>0.5</v>
      </c>
      <c r="E366" s="766"/>
      <c r="F366" s="309">
        <v>1</v>
      </c>
      <c r="G366" s="344">
        <v>0.2</v>
      </c>
    </row>
    <row r="367" spans="1:7" ht="13.5" thickBot="1">
      <c r="A367" s="310" t="s">
        <v>66</v>
      </c>
      <c r="B367" s="307" t="s">
        <v>122</v>
      </c>
      <c r="C367" s="308" t="s">
        <v>263</v>
      </c>
      <c r="D367" s="765">
        <v>2100</v>
      </c>
      <c r="E367" s="766"/>
      <c r="F367" s="309">
        <v>2100</v>
      </c>
      <c r="G367" s="344">
        <v>2100</v>
      </c>
    </row>
    <row r="368" spans="1:7" ht="13.5" thickBot="1">
      <c r="A368" s="310" t="s">
        <v>67</v>
      </c>
      <c r="B368" s="307" t="s">
        <v>436</v>
      </c>
      <c r="C368" s="308" t="s">
        <v>263</v>
      </c>
      <c r="D368" s="765">
        <v>920</v>
      </c>
      <c r="E368" s="766"/>
      <c r="F368" s="309">
        <v>920</v>
      </c>
      <c r="G368" s="344">
        <v>1500</v>
      </c>
    </row>
    <row r="369" spans="1:7" ht="13.5" thickBot="1">
      <c r="A369" s="310" t="s">
        <v>262</v>
      </c>
      <c r="B369" s="307" t="s">
        <v>586</v>
      </c>
      <c r="C369" s="308" t="s">
        <v>263</v>
      </c>
      <c r="D369" s="765">
        <v>2900</v>
      </c>
      <c r="E369" s="766"/>
      <c r="F369" s="309">
        <v>2900</v>
      </c>
      <c r="G369" s="344">
        <v>0</v>
      </c>
    </row>
    <row r="370" spans="1:7" ht="13.5" thickBot="1">
      <c r="A370" s="310" t="s">
        <v>916</v>
      </c>
      <c r="B370" s="307" t="s">
        <v>290</v>
      </c>
      <c r="C370" s="308" t="s">
        <v>263</v>
      </c>
      <c r="D370" s="765">
        <v>3000</v>
      </c>
      <c r="E370" s="766"/>
      <c r="F370" s="309">
        <v>3000</v>
      </c>
      <c r="G370" s="344">
        <v>3000</v>
      </c>
    </row>
    <row r="371" spans="1:7" ht="26.55" thickBot="1">
      <c r="A371" s="312" t="s">
        <v>917</v>
      </c>
      <c r="B371" s="317" t="s">
        <v>731</v>
      </c>
      <c r="C371" s="308" t="s">
        <v>645</v>
      </c>
      <c r="D371" s="765">
        <v>0</v>
      </c>
      <c r="E371" s="766"/>
      <c r="F371" s="309">
        <v>0</v>
      </c>
      <c r="G371" s="344">
        <v>724</v>
      </c>
    </row>
    <row r="372" spans="1:7" ht="13.5" thickBot="1">
      <c r="A372" s="312" t="s">
        <v>918</v>
      </c>
      <c r="B372" s="317" t="s">
        <v>84</v>
      </c>
      <c r="C372" s="308" t="s">
        <v>276</v>
      </c>
      <c r="D372" s="765">
        <v>0</v>
      </c>
      <c r="E372" s="766"/>
      <c r="F372" s="309">
        <v>0</v>
      </c>
      <c r="G372" s="344">
        <v>2</v>
      </c>
    </row>
    <row r="373" spans="1:7" ht="27" customHeight="1" thickBot="1">
      <c r="A373" s="783" t="s">
        <v>439</v>
      </c>
      <c r="B373" s="784"/>
      <c r="C373" s="784"/>
      <c r="D373" s="784"/>
      <c r="E373" s="785"/>
      <c r="F373" s="785"/>
      <c r="G373" s="346"/>
    </row>
    <row r="374" spans="1:7" ht="13.95" thickBot="1">
      <c r="A374" s="783" t="s">
        <v>274</v>
      </c>
      <c r="B374" s="784"/>
      <c r="C374" s="784"/>
      <c r="D374" s="784"/>
      <c r="E374" s="785"/>
      <c r="F374" s="785"/>
      <c r="G374" s="346"/>
    </row>
    <row r="375" spans="1:7" ht="26.55" thickBot="1">
      <c r="A375" s="306" t="s">
        <v>495</v>
      </c>
      <c r="B375" s="317" t="s">
        <v>424</v>
      </c>
      <c r="C375" s="308" t="s">
        <v>276</v>
      </c>
      <c r="D375" s="765">
        <v>4</v>
      </c>
      <c r="E375" s="766"/>
      <c r="F375" s="309">
        <v>5</v>
      </c>
      <c r="G375" s="344">
        <v>4</v>
      </c>
    </row>
    <row r="376" spans="1:7" ht="26.55" thickBot="1">
      <c r="A376" s="306" t="s">
        <v>684</v>
      </c>
      <c r="B376" s="317" t="s">
        <v>425</v>
      </c>
      <c r="C376" s="308" t="s">
        <v>445</v>
      </c>
      <c r="D376" s="765">
        <v>40</v>
      </c>
      <c r="E376" s="766"/>
      <c r="F376" s="309">
        <v>40</v>
      </c>
      <c r="G376" s="344">
        <v>40</v>
      </c>
    </row>
    <row r="377" spans="1:7" ht="13.5" thickBot="1">
      <c r="A377" s="306" t="s">
        <v>164</v>
      </c>
      <c r="B377" s="317" t="s">
        <v>165</v>
      </c>
      <c r="C377" s="308" t="s">
        <v>445</v>
      </c>
      <c r="D377" s="831" t="s">
        <v>690</v>
      </c>
      <c r="E377" s="832"/>
      <c r="F377" s="328">
        <v>0.6</v>
      </c>
      <c r="G377" s="361">
        <v>0.2</v>
      </c>
    </row>
    <row r="378" spans="1:7" ht="13.5" thickBot="1">
      <c r="A378" s="306" t="s">
        <v>919</v>
      </c>
      <c r="B378" s="317" t="s">
        <v>726</v>
      </c>
      <c r="C378" s="308" t="s">
        <v>244</v>
      </c>
      <c r="D378" s="831" t="s">
        <v>817</v>
      </c>
      <c r="E378" s="832"/>
      <c r="F378" s="328" t="s">
        <v>817</v>
      </c>
      <c r="G378" s="361" t="s">
        <v>171</v>
      </c>
    </row>
    <row r="379" spans="1:7" ht="26.55" thickBot="1">
      <c r="A379" s="306" t="s">
        <v>920</v>
      </c>
      <c r="B379" s="317" t="s">
        <v>60</v>
      </c>
      <c r="C379" s="308" t="s">
        <v>445</v>
      </c>
      <c r="D379" s="831">
        <v>100</v>
      </c>
      <c r="E379" s="832"/>
      <c r="F379" s="328">
        <v>100</v>
      </c>
      <c r="G379" s="361">
        <v>100</v>
      </c>
    </row>
    <row r="380" spans="1:7" ht="13.5" thickBot="1">
      <c r="A380" s="306" t="s">
        <v>692</v>
      </c>
      <c r="B380" s="317" t="s">
        <v>693</v>
      </c>
      <c r="C380" s="308" t="s">
        <v>276</v>
      </c>
      <c r="D380" s="831">
        <v>2</v>
      </c>
      <c r="E380" s="832"/>
      <c r="F380" s="328">
        <v>2</v>
      </c>
      <c r="G380" s="361">
        <v>0</v>
      </c>
    </row>
    <row r="381" spans="1:7" ht="13.5" thickBot="1">
      <c r="A381" s="306" t="s">
        <v>921</v>
      </c>
      <c r="B381" s="317" t="s">
        <v>139</v>
      </c>
      <c r="C381" s="308" t="s">
        <v>276</v>
      </c>
      <c r="D381" s="831">
        <v>10</v>
      </c>
      <c r="E381" s="832"/>
      <c r="F381" s="328">
        <v>10</v>
      </c>
      <c r="G381" s="361">
        <v>5</v>
      </c>
    </row>
    <row r="382" spans="1:7" ht="13.5" thickBot="1">
      <c r="A382" s="778" t="s">
        <v>112</v>
      </c>
      <c r="B382" s="779"/>
      <c r="C382" s="779"/>
      <c r="D382" s="779"/>
      <c r="E382" s="780"/>
      <c r="F382" s="780"/>
      <c r="G382" s="347"/>
    </row>
    <row r="383" spans="1:7" ht="27" customHeight="1" thickBot="1">
      <c r="A383" s="787" t="s">
        <v>235</v>
      </c>
      <c r="B383" s="788"/>
      <c r="C383" s="788"/>
      <c r="D383" s="788"/>
      <c r="E383" s="789"/>
      <c r="F383" s="789"/>
      <c r="G383" s="348"/>
    </row>
    <row r="384" spans="1:7" ht="13.5" thickBot="1">
      <c r="A384" s="312" t="s">
        <v>207</v>
      </c>
      <c r="B384" s="317" t="s">
        <v>236</v>
      </c>
      <c r="C384" s="308" t="s">
        <v>445</v>
      </c>
      <c r="D384" s="765">
        <v>90</v>
      </c>
      <c r="E384" s="766"/>
      <c r="F384" s="309">
        <v>100</v>
      </c>
      <c r="G384" s="344">
        <v>20</v>
      </c>
    </row>
    <row r="385" spans="1:7" ht="27" customHeight="1" thickBot="1">
      <c r="A385" s="787" t="s">
        <v>776</v>
      </c>
      <c r="B385" s="788"/>
      <c r="C385" s="788"/>
      <c r="D385" s="788"/>
      <c r="E385" s="789"/>
      <c r="F385" s="789"/>
      <c r="G385" s="348"/>
    </row>
    <row r="386" spans="1:7" ht="13.5" thickBot="1">
      <c r="A386" s="312" t="s">
        <v>481</v>
      </c>
      <c r="B386" s="317" t="s">
        <v>632</v>
      </c>
      <c r="C386" s="308" t="s">
        <v>276</v>
      </c>
      <c r="D386" s="765">
        <v>2</v>
      </c>
      <c r="E386" s="766"/>
      <c r="F386" s="309">
        <v>1</v>
      </c>
      <c r="G386" s="344">
        <v>3</v>
      </c>
    </row>
    <row r="387" spans="1:7" ht="13.5" thickBot="1">
      <c r="A387" s="312" t="s">
        <v>922</v>
      </c>
      <c r="B387" s="317" t="s">
        <v>40</v>
      </c>
      <c r="C387" s="308" t="s">
        <v>276</v>
      </c>
      <c r="D387" s="765">
        <v>2</v>
      </c>
      <c r="E387" s="766"/>
      <c r="F387" s="309">
        <v>2</v>
      </c>
      <c r="G387" s="344">
        <v>1</v>
      </c>
    </row>
    <row r="388" spans="1:7" ht="40.5" customHeight="1" thickBot="1">
      <c r="A388" s="787" t="s">
        <v>923</v>
      </c>
      <c r="B388" s="788"/>
      <c r="C388" s="788"/>
      <c r="D388" s="788"/>
      <c r="E388" s="789"/>
      <c r="F388" s="789"/>
      <c r="G388" s="348"/>
    </row>
    <row r="389" spans="1:7" ht="13.5" thickBot="1">
      <c r="A389" s="312" t="s">
        <v>732</v>
      </c>
      <c r="B389" s="307" t="s">
        <v>382</v>
      </c>
      <c r="C389" s="308" t="s">
        <v>645</v>
      </c>
      <c r="D389" s="765">
        <v>1100</v>
      </c>
      <c r="E389" s="766"/>
      <c r="F389" s="309">
        <v>1100</v>
      </c>
      <c r="G389" s="344">
        <v>0</v>
      </c>
    </row>
    <row r="390" spans="1:7" ht="13.5" thickBot="1">
      <c r="A390" s="312" t="s">
        <v>387</v>
      </c>
      <c r="B390" s="317" t="s">
        <v>199</v>
      </c>
      <c r="C390" s="308" t="s">
        <v>276</v>
      </c>
      <c r="D390" s="765">
        <v>1</v>
      </c>
      <c r="E390" s="766"/>
      <c r="F390" s="309">
        <v>1</v>
      </c>
      <c r="G390" s="344">
        <v>1</v>
      </c>
    </row>
    <row r="391" spans="1:7" ht="13.5" thickBot="1">
      <c r="A391" s="312" t="s">
        <v>42</v>
      </c>
      <c r="B391" s="317" t="s">
        <v>41</v>
      </c>
      <c r="C391" s="308" t="s">
        <v>276</v>
      </c>
      <c r="D391" s="765">
        <v>0</v>
      </c>
      <c r="E391" s="766"/>
      <c r="F391" s="309">
        <v>1</v>
      </c>
      <c r="G391" s="344">
        <v>0</v>
      </c>
    </row>
    <row r="392" spans="1:7" ht="13.95" thickBot="1">
      <c r="A392" s="787" t="s">
        <v>388</v>
      </c>
      <c r="B392" s="788"/>
      <c r="C392" s="788"/>
      <c r="D392" s="788"/>
      <c r="E392" s="788"/>
      <c r="F392" s="788"/>
      <c r="G392" s="360"/>
    </row>
    <row r="393" spans="1:7" ht="13.5" thickBot="1">
      <c r="A393" s="312" t="s">
        <v>409</v>
      </c>
      <c r="B393" s="317" t="s">
        <v>797</v>
      </c>
      <c r="C393" s="308" t="s">
        <v>276</v>
      </c>
      <c r="D393" s="765">
        <v>8</v>
      </c>
      <c r="E393" s="766"/>
      <c r="F393" s="309">
        <v>8</v>
      </c>
      <c r="G393" s="344">
        <v>14</v>
      </c>
    </row>
    <row r="394" spans="1:7" ht="13.5" thickBot="1">
      <c r="A394" s="312" t="s">
        <v>37</v>
      </c>
      <c r="B394" s="317" t="s">
        <v>631</v>
      </c>
      <c r="C394" s="308" t="s">
        <v>276</v>
      </c>
      <c r="D394" s="765">
        <v>1</v>
      </c>
      <c r="E394" s="766"/>
      <c r="F394" s="309">
        <v>1</v>
      </c>
      <c r="G394" s="344">
        <v>1</v>
      </c>
    </row>
    <row r="395" spans="1:7" ht="40.5" customHeight="1" thickBot="1">
      <c r="A395" s="787" t="s">
        <v>924</v>
      </c>
      <c r="B395" s="788"/>
      <c r="C395" s="788"/>
      <c r="D395" s="788"/>
      <c r="E395" s="789"/>
      <c r="F395" s="789"/>
      <c r="G395" s="348"/>
    </row>
    <row r="396" spans="1:7" ht="13.5" thickBot="1">
      <c r="A396" s="312" t="s">
        <v>683</v>
      </c>
      <c r="B396" s="317" t="s">
        <v>453</v>
      </c>
      <c r="C396" s="308" t="s">
        <v>276</v>
      </c>
      <c r="D396" s="802">
        <v>2</v>
      </c>
      <c r="E396" s="803"/>
      <c r="F396" s="315">
        <v>3</v>
      </c>
      <c r="G396" s="350">
        <v>2</v>
      </c>
    </row>
    <row r="397" spans="1:7" ht="40.5" customHeight="1" thickBot="1">
      <c r="A397" s="783" t="s">
        <v>681</v>
      </c>
      <c r="B397" s="784"/>
      <c r="C397" s="784"/>
      <c r="D397" s="784"/>
      <c r="E397" s="785"/>
      <c r="F397" s="785"/>
      <c r="G397" s="346"/>
    </row>
    <row r="398" spans="1:7" ht="13.95" thickBot="1">
      <c r="A398" s="783" t="s">
        <v>274</v>
      </c>
      <c r="B398" s="784"/>
      <c r="C398" s="784"/>
      <c r="D398" s="784"/>
      <c r="E398" s="785"/>
      <c r="F398" s="785"/>
      <c r="G398" s="346"/>
    </row>
    <row r="399" spans="1:7" ht="26.55" thickBot="1">
      <c r="A399" s="306" t="s">
        <v>272</v>
      </c>
      <c r="B399" s="307" t="s">
        <v>682</v>
      </c>
      <c r="C399" s="308" t="s">
        <v>445</v>
      </c>
      <c r="D399" s="802">
        <v>99</v>
      </c>
      <c r="E399" s="803"/>
      <c r="F399" s="315">
        <v>99</v>
      </c>
      <c r="G399" s="350">
        <v>99</v>
      </c>
    </row>
    <row r="400" spans="1:7" ht="13.5" thickBot="1">
      <c r="A400" s="778" t="s">
        <v>112</v>
      </c>
      <c r="B400" s="779"/>
      <c r="C400" s="779"/>
      <c r="D400" s="779"/>
      <c r="E400" s="780"/>
      <c r="F400" s="780"/>
      <c r="G400" s="347"/>
    </row>
    <row r="401" spans="1:7" ht="27" customHeight="1" thickBot="1">
      <c r="A401" s="787" t="s">
        <v>145</v>
      </c>
      <c r="B401" s="788"/>
      <c r="C401" s="788"/>
      <c r="D401" s="788"/>
      <c r="E401" s="789"/>
      <c r="F401" s="789"/>
      <c r="G401" s="348"/>
    </row>
    <row r="402" spans="1:7" ht="13.5" thickBot="1">
      <c r="A402" s="310" t="s">
        <v>714</v>
      </c>
      <c r="B402" s="307" t="s">
        <v>232</v>
      </c>
      <c r="C402" s="308" t="s">
        <v>224</v>
      </c>
      <c r="D402" s="765">
        <v>900000</v>
      </c>
      <c r="E402" s="766"/>
      <c r="F402" s="309">
        <v>850000</v>
      </c>
      <c r="G402" s="344">
        <v>950000</v>
      </c>
    </row>
    <row r="403" spans="1:7" ht="13.5" thickBot="1">
      <c r="A403" s="310" t="s">
        <v>172</v>
      </c>
      <c r="B403" s="307" t="s">
        <v>704</v>
      </c>
      <c r="C403" s="308" t="s">
        <v>645</v>
      </c>
      <c r="D403" s="765">
        <v>2000</v>
      </c>
      <c r="E403" s="766"/>
      <c r="F403" s="309">
        <v>2000</v>
      </c>
      <c r="G403" s="344">
        <v>2000</v>
      </c>
    </row>
    <row r="404" spans="1:7" ht="13.5" thickBot="1">
      <c r="A404" s="310" t="s">
        <v>925</v>
      </c>
      <c r="B404" s="307" t="s">
        <v>392</v>
      </c>
      <c r="C404" s="308" t="s">
        <v>276</v>
      </c>
      <c r="D404" s="765">
        <v>4</v>
      </c>
      <c r="E404" s="766"/>
      <c r="F404" s="309">
        <v>4</v>
      </c>
      <c r="G404" s="344">
        <v>4</v>
      </c>
    </row>
    <row r="405" spans="1:7" ht="13.5" thickBot="1">
      <c r="A405" s="310" t="s">
        <v>926</v>
      </c>
      <c r="B405" s="307" t="s">
        <v>927</v>
      </c>
      <c r="C405" s="308" t="s">
        <v>276</v>
      </c>
      <c r="D405" s="765">
        <v>5</v>
      </c>
      <c r="E405" s="766"/>
      <c r="F405" s="309">
        <v>4</v>
      </c>
      <c r="G405" s="344">
        <v>6</v>
      </c>
    </row>
    <row r="406" spans="1:7" ht="13.95" thickBot="1">
      <c r="A406" s="787" t="s">
        <v>77</v>
      </c>
      <c r="B406" s="788"/>
      <c r="C406" s="788"/>
      <c r="D406" s="788"/>
      <c r="E406" s="789"/>
      <c r="F406" s="789"/>
      <c r="G406" s="348"/>
    </row>
    <row r="407" spans="1:7" ht="13.5" thickBot="1">
      <c r="A407" s="312" t="s">
        <v>225</v>
      </c>
      <c r="B407" s="317" t="s">
        <v>226</v>
      </c>
      <c r="C407" s="308" t="s">
        <v>276</v>
      </c>
      <c r="D407" s="765">
        <v>3</v>
      </c>
      <c r="E407" s="766"/>
      <c r="F407" s="309">
        <v>3</v>
      </c>
      <c r="G407" s="344">
        <v>2</v>
      </c>
    </row>
    <row r="408" spans="1:7" ht="13.5" thickBot="1">
      <c r="A408" s="312" t="s">
        <v>463</v>
      </c>
      <c r="B408" s="317" t="s">
        <v>1</v>
      </c>
      <c r="C408" s="308" t="s">
        <v>276</v>
      </c>
      <c r="D408" s="765">
        <v>0</v>
      </c>
      <c r="E408" s="766"/>
      <c r="F408" s="309">
        <v>0</v>
      </c>
      <c r="G408" s="344">
        <v>1</v>
      </c>
    </row>
    <row r="409" spans="1:7" ht="13.5" thickBot="1">
      <c r="A409" s="312" t="s">
        <v>87</v>
      </c>
      <c r="B409" s="317" t="s">
        <v>89</v>
      </c>
      <c r="C409" s="308" t="s">
        <v>445</v>
      </c>
      <c r="D409" s="806"/>
      <c r="E409" s="807"/>
      <c r="F409" s="307">
        <v>0.2</v>
      </c>
      <c r="G409" s="307">
        <v>1</v>
      </c>
    </row>
  </sheetData>
  <mergeCells count="538">
    <mergeCell ref="G336:G337"/>
    <mergeCell ref="D47:E47"/>
    <mergeCell ref="D14:E14"/>
    <mergeCell ref="D13:E13"/>
    <mergeCell ref="G56:G57"/>
    <mergeCell ref="G217:G218"/>
    <mergeCell ref="G309:G310"/>
    <mergeCell ref="D106:E106"/>
    <mergeCell ref="D105:E105"/>
    <mergeCell ref="D104:E104"/>
    <mergeCell ref="D103:E103"/>
    <mergeCell ref="D77:E77"/>
    <mergeCell ref="D76:E76"/>
    <mergeCell ref="D134:E134"/>
    <mergeCell ref="D116:E116"/>
    <mergeCell ref="D115:E115"/>
    <mergeCell ref="D114:E114"/>
    <mergeCell ref="D113:E113"/>
    <mergeCell ref="D112:E112"/>
    <mergeCell ref="D157:E157"/>
    <mergeCell ref="D156:E156"/>
    <mergeCell ref="D153:E153"/>
    <mergeCell ref="D152:E152"/>
    <mergeCell ref="D151:E151"/>
    <mergeCell ref="D187:E187"/>
    <mergeCell ref="D186:E186"/>
    <mergeCell ref="D178:E178"/>
    <mergeCell ref="D177:E177"/>
    <mergeCell ref="D161:E161"/>
    <mergeCell ref="D160:E160"/>
    <mergeCell ref="D271:E271"/>
    <mergeCell ref="D270:E270"/>
    <mergeCell ref="D247:E247"/>
    <mergeCell ref="D246:E246"/>
    <mergeCell ref="D191:E191"/>
    <mergeCell ref="D190:E190"/>
    <mergeCell ref="D258:E258"/>
    <mergeCell ref="D259:E259"/>
    <mergeCell ref="D260:E260"/>
    <mergeCell ref="D261:E261"/>
    <mergeCell ref="D262:E262"/>
    <mergeCell ref="D263:E263"/>
    <mergeCell ref="D252:E252"/>
    <mergeCell ref="D253:E253"/>
    <mergeCell ref="D254:E254"/>
    <mergeCell ref="D255:E255"/>
    <mergeCell ref="D256:E256"/>
    <mergeCell ref="A257:D257"/>
    <mergeCell ref="D313:E313"/>
    <mergeCell ref="D305:E305"/>
    <mergeCell ref="D304:E304"/>
    <mergeCell ref="D273:E273"/>
    <mergeCell ref="D272:E272"/>
    <mergeCell ref="D377:E377"/>
    <mergeCell ref="D376:E376"/>
    <mergeCell ref="D375:E375"/>
    <mergeCell ref="D362:E362"/>
    <mergeCell ref="D361:E361"/>
    <mergeCell ref="D358:E358"/>
    <mergeCell ref="D368:E368"/>
    <mergeCell ref="D369:E369"/>
    <mergeCell ref="D370:E370"/>
    <mergeCell ref="D371:E371"/>
    <mergeCell ref="D372:E372"/>
    <mergeCell ref="A373:D373"/>
    <mergeCell ref="E373:F373"/>
    <mergeCell ref="D363:E363"/>
    <mergeCell ref="D364:E364"/>
    <mergeCell ref="A365:D365"/>
    <mergeCell ref="E365:F365"/>
    <mergeCell ref="D366:E366"/>
    <mergeCell ref="D367:E367"/>
    <mergeCell ref="D408:E408"/>
    <mergeCell ref="D409:E409"/>
    <mergeCell ref="A83:F83"/>
    <mergeCell ref="D378:E378"/>
    <mergeCell ref="D403:E403"/>
    <mergeCell ref="D404:E404"/>
    <mergeCell ref="D405:E405"/>
    <mergeCell ref="A406:D406"/>
    <mergeCell ref="E406:F406"/>
    <mergeCell ref="D407:E407"/>
    <mergeCell ref="D399:E399"/>
    <mergeCell ref="A400:D400"/>
    <mergeCell ref="E400:F400"/>
    <mergeCell ref="A401:D401"/>
    <mergeCell ref="E401:F401"/>
    <mergeCell ref="D402:E402"/>
    <mergeCell ref="A395:D395"/>
    <mergeCell ref="E395:F395"/>
    <mergeCell ref="D396:E396"/>
    <mergeCell ref="A397:D397"/>
    <mergeCell ref="E397:F397"/>
    <mergeCell ref="A398:D398"/>
    <mergeCell ref="E398:F398"/>
    <mergeCell ref="D389:E389"/>
    <mergeCell ref="D390:E390"/>
    <mergeCell ref="D391:E391"/>
    <mergeCell ref="A392:F392"/>
    <mergeCell ref="D393:E393"/>
    <mergeCell ref="D394:E394"/>
    <mergeCell ref="D384:E384"/>
    <mergeCell ref="A385:D385"/>
    <mergeCell ref="E385:F385"/>
    <mergeCell ref="D386:E386"/>
    <mergeCell ref="D387:E387"/>
    <mergeCell ref="A388:D388"/>
    <mergeCell ref="E388:F388"/>
    <mergeCell ref="D379:E379"/>
    <mergeCell ref="D380:E380"/>
    <mergeCell ref="D381:E381"/>
    <mergeCell ref="A382:D382"/>
    <mergeCell ref="E382:F382"/>
    <mergeCell ref="A383:D383"/>
    <mergeCell ref="E383:F383"/>
    <mergeCell ref="A374:D374"/>
    <mergeCell ref="E374:F374"/>
    <mergeCell ref="A359:D359"/>
    <mergeCell ref="E359:F359"/>
    <mergeCell ref="A360:D360"/>
    <mergeCell ref="E360:F360"/>
    <mergeCell ref="A355:D355"/>
    <mergeCell ref="E355:F355"/>
    <mergeCell ref="A356:D356"/>
    <mergeCell ref="E356:F356"/>
    <mergeCell ref="D357:E357"/>
    <mergeCell ref="D350:E350"/>
    <mergeCell ref="D351:E351"/>
    <mergeCell ref="D352:E352"/>
    <mergeCell ref="D353:E353"/>
    <mergeCell ref="A354:D354"/>
    <mergeCell ref="E354:F354"/>
    <mergeCell ref="A344:F344"/>
    <mergeCell ref="D345:E345"/>
    <mergeCell ref="D346:E346"/>
    <mergeCell ref="D347:E347"/>
    <mergeCell ref="D348:E348"/>
    <mergeCell ref="A349:F349"/>
    <mergeCell ref="D338:E338"/>
    <mergeCell ref="D339:E339"/>
    <mergeCell ref="A340:F340"/>
    <mergeCell ref="A341:F341"/>
    <mergeCell ref="D342:E342"/>
    <mergeCell ref="A343:F343"/>
    <mergeCell ref="D333:E333"/>
    <mergeCell ref="D334:E334"/>
    <mergeCell ref="A335:F335"/>
    <mergeCell ref="A336:A337"/>
    <mergeCell ref="C336:C337"/>
    <mergeCell ref="D336:E337"/>
    <mergeCell ref="F336:F337"/>
    <mergeCell ref="D328:E328"/>
    <mergeCell ref="D329:E329"/>
    <mergeCell ref="A330:D330"/>
    <mergeCell ref="E330:F330"/>
    <mergeCell ref="D331:E331"/>
    <mergeCell ref="D332:E332"/>
    <mergeCell ref="D324:E324"/>
    <mergeCell ref="D325:E325"/>
    <mergeCell ref="A326:D326"/>
    <mergeCell ref="E326:F326"/>
    <mergeCell ref="A327:D327"/>
    <mergeCell ref="E327:F327"/>
    <mergeCell ref="D320:E320"/>
    <mergeCell ref="D321:E321"/>
    <mergeCell ref="A322:D322"/>
    <mergeCell ref="E322:F322"/>
    <mergeCell ref="A323:D323"/>
    <mergeCell ref="E323:F323"/>
    <mergeCell ref="D314:E314"/>
    <mergeCell ref="D315:E315"/>
    <mergeCell ref="D316:E316"/>
    <mergeCell ref="D317:E317"/>
    <mergeCell ref="D318:E318"/>
    <mergeCell ref="D319:E319"/>
    <mergeCell ref="F309:F310"/>
    <mergeCell ref="A311:D311"/>
    <mergeCell ref="E311:F311"/>
    <mergeCell ref="A312:D312"/>
    <mergeCell ref="E312:F312"/>
    <mergeCell ref="D306:E306"/>
    <mergeCell ref="D307:E307"/>
    <mergeCell ref="D308:E308"/>
    <mergeCell ref="A309:A310"/>
    <mergeCell ref="C309:C310"/>
    <mergeCell ref="D309:E310"/>
    <mergeCell ref="A302:D302"/>
    <mergeCell ref="E302:F302"/>
    <mergeCell ref="A303:D303"/>
    <mergeCell ref="E303:F303"/>
    <mergeCell ref="A297:D297"/>
    <mergeCell ref="E297:F297"/>
    <mergeCell ref="D298:E298"/>
    <mergeCell ref="D299:E299"/>
    <mergeCell ref="D300:E300"/>
    <mergeCell ref="A301:D301"/>
    <mergeCell ref="E301:F301"/>
    <mergeCell ref="D293:E293"/>
    <mergeCell ref="A294:D294"/>
    <mergeCell ref="E294:F294"/>
    <mergeCell ref="D295:E295"/>
    <mergeCell ref="A296:D296"/>
    <mergeCell ref="E296:F296"/>
    <mergeCell ref="D288:E288"/>
    <mergeCell ref="D289:E289"/>
    <mergeCell ref="A290:D290"/>
    <mergeCell ref="E290:F290"/>
    <mergeCell ref="D291:E291"/>
    <mergeCell ref="A292:D292"/>
    <mergeCell ref="E292:F292"/>
    <mergeCell ref="D282:E282"/>
    <mergeCell ref="D283:E283"/>
    <mergeCell ref="D284:E284"/>
    <mergeCell ref="D285:E285"/>
    <mergeCell ref="D286:E286"/>
    <mergeCell ref="D287:E287"/>
    <mergeCell ref="D277:E277"/>
    <mergeCell ref="D278:E278"/>
    <mergeCell ref="D279:E279"/>
    <mergeCell ref="A280:D280"/>
    <mergeCell ref="E280:F280"/>
    <mergeCell ref="A281:D281"/>
    <mergeCell ref="E281:F281"/>
    <mergeCell ref="A274:D274"/>
    <mergeCell ref="E274:F274"/>
    <mergeCell ref="A275:D275"/>
    <mergeCell ref="E275:F275"/>
    <mergeCell ref="A276:D276"/>
    <mergeCell ref="E276:F276"/>
    <mergeCell ref="A269:D269"/>
    <mergeCell ref="E269:F269"/>
    <mergeCell ref="A264:D264"/>
    <mergeCell ref="E264:F264"/>
    <mergeCell ref="D265:E265"/>
    <mergeCell ref="D266:E266"/>
    <mergeCell ref="D267:E267"/>
    <mergeCell ref="A268:D268"/>
    <mergeCell ref="E268:F268"/>
    <mergeCell ref="E257:F257"/>
    <mergeCell ref="D248:E248"/>
    <mergeCell ref="A249:D249"/>
    <mergeCell ref="E249:F249"/>
    <mergeCell ref="A250:D250"/>
    <mergeCell ref="E250:F250"/>
    <mergeCell ref="D251:E251"/>
    <mergeCell ref="A244:D244"/>
    <mergeCell ref="E244:F244"/>
    <mergeCell ref="A245:D245"/>
    <mergeCell ref="E245:F245"/>
    <mergeCell ref="D238:E238"/>
    <mergeCell ref="D239:E239"/>
    <mergeCell ref="D240:E240"/>
    <mergeCell ref="D241:E241"/>
    <mergeCell ref="D242:E242"/>
    <mergeCell ref="A243:D243"/>
    <mergeCell ref="E243:F243"/>
    <mergeCell ref="D234:E234"/>
    <mergeCell ref="A235:D235"/>
    <mergeCell ref="E235:F235"/>
    <mergeCell ref="A236:D236"/>
    <mergeCell ref="E236:F236"/>
    <mergeCell ref="D237:E237"/>
    <mergeCell ref="D230:E230"/>
    <mergeCell ref="A231:D231"/>
    <mergeCell ref="E231:F231"/>
    <mergeCell ref="A232:D232"/>
    <mergeCell ref="E232:F232"/>
    <mergeCell ref="D233:E233"/>
    <mergeCell ref="D224:E224"/>
    <mergeCell ref="D225:E225"/>
    <mergeCell ref="D226:E226"/>
    <mergeCell ref="D227:E227"/>
    <mergeCell ref="D228:E228"/>
    <mergeCell ref="D229:E229"/>
    <mergeCell ref="F217:F218"/>
    <mergeCell ref="D219:E219"/>
    <mergeCell ref="D220:E220"/>
    <mergeCell ref="D221:E221"/>
    <mergeCell ref="D222:E222"/>
    <mergeCell ref="A223:D223"/>
    <mergeCell ref="E223:F223"/>
    <mergeCell ref="D215:E215"/>
    <mergeCell ref="D216:E216"/>
    <mergeCell ref="A217:A218"/>
    <mergeCell ref="C217:C218"/>
    <mergeCell ref="D217:E218"/>
    <mergeCell ref="A211:D211"/>
    <mergeCell ref="E211:F211"/>
    <mergeCell ref="A212:D212"/>
    <mergeCell ref="E212:F212"/>
    <mergeCell ref="D213:E213"/>
    <mergeCell ref="A214:D214"/>
    <mergeCell ref="E214:F214"/>
    <mergeCell ref="D205:E205"/>
    <mergeCell ref="D206:E206"/>
    <mergeCell ref="D207:E207"/>
    <mergeCell ref="D208:E208"/>
    <mergeCell ref="D209:E209"/>
    <mergeCell ref="D210:E210"/>
    <mergeCell ref="D201:E201"/>
    <mergeCell ref="A202:D202"/>
    <mergeCell ref="E202:F202"/>
    <mergeCell ref="A203:D203"/>
    <mergeCell ref="E203:F203"/>
    <mergeCell ref="A204:D204"/>
    <mergeCell ref="E204:F204"/>
    <mergeCell ref="D196:E196"/>
    <mergeCell ref="D197:E197"/>
    <mergeCell ref="D198:E198"/>
    <mergeCell ref="A199:D199"/>
    <mergeCell ref="E199:F199"/>
    <mergeCell ref="D200:E200"/>
    <mergeCell ref="D192:E192"/>
    <mergeCell ref="D193:E193"/>
    <mergeCell ref="A194:D194"/>
    <mergeCell ref="E194:F194"/>
    <mergeCell ref="A195:D195"/>
    <mergeCell ref="E195:F195"/>
    <mergeCell ref="A188:D188"/>
    <mergeCell ref="E188:F188"/>
    <mergeCell ref="A189:D189"/>
    <mergeCell ref="E189:F189"/>
    <mergeCell ref="A184:D184"/>
    <mergeCell ref="E184:F184"/>
    <mergeCell ref="A185:D185"/>
    <mergeCell ref="E185:F185"/>
    <mergeCell ref="D179:E179"/>
    <mergeCell ref="A180:D180"/>
    <mergeCell ref="E180:F180"/>
    <mergeCell ref="A181:D181"/>
    <mergeCell ref="E181:F181"/>
    <mergeCell ref="A182:A183"/>
    <mergeCell ref="D182:E182"/>
    <mergeCell ref="D183:E183"/>
    <mergeCell ref="A175:D175"/>
    <mergeCell ref="E175:F175"/>
    <mergeCell ref="A176:D176"/>
    <mergeCell ref="E176:F176"/>
    <mergeCell ref="A172:D172"/>
    <mergeCell ref="E172:F172"/>
    <mergeCell ref="A173:D173"/>
    <mergeCell ref="E173:F173"/>
    <mergeCell ref="D167:E167"/>
    <mergeCell ref="D168:E168"/>
    <mergeCell ref="D169:E169"/>
    <mergeCell ref="D170:E170"/>
    <mergeCell ref="A171:D171"/>
    <mergeCell ref="E171:F171"/>
    <mergeCell ref="D162:E162"/>
    <mergeCell ref="D163:E163"/>
    <mergeCell ref="D164:E164"/>
    <mergeCell ref="A165:D165"/>
    <mergeCell ref="E165:F165"/>
    <mergeCell ref="D166:E166"/>
    <mergeCell ref="A158:D158"/>
    <mergeCell ref="E158:F158"/>
    <mergeCell ref="A159:D159"/>
    <mergeCell ref="E159:F159"/>
    <mergeCell ref="A154:D154"/>
    <mergeCell ref="E154:F154"/>
    <mergeCell ref="A155:D155"/>
    <mergeCell ref="E155:F155"/>
    <mergeCell ref="A149:D149"/>
    <mergeCell ref="E149:F149"/>
    <mergeCell ref="D144:E144"/>
    <mergeCell ref="D145:E145"/>
    <mergeCell ref="D146:E146"/>
    <mergeCell ref="D147:E147"/>
    <mergeCell ref="A148:D148"/>
    <mergeCell ref="E148:F148"/>
    <mergeCell ref="D150:E150"/>
    <mergeCell ref="A141:D141"/>
    <mergeCell ref="E141:F141"/>
    <mergeCell ref="A142:D142"/>
    <mergeCell ref="E142:F142"/>
    <mergeCell ref="A143:D143"/>
    <mergeCell ref="E143:F143"/>
    <mergeCell ref="D135:E135"/>
    <mergeCell ref="D136:E136"/>
    <mergeCell ref="D137:E137"/>
    <mergeCell ref="D138:E138"/>
    <mergeCell ref="D139:E139"/>
    <mergeCell ref="D140:E140"/>
    <mergeCell ref="A131:D131"/>
    <mergeCell ref="E131:F131"/>
    <mergeCell ref="D132:E132"/>
    <mergeCell ref="A133:D133"/>
    <mergeCell ref="E133:F133"/>
    <mergeCell ref="A127:D127"/>
    <mergeCell ref="E127:F127"/>
    <mergeCell ref="D128:E128"/>
    <mergeCell ref="D129:E129"/>
    <mergeCell ref="A130:D130"/>
    <mergeCell ref="E130:F130"/>
    <mergeCell ref="A123:D123"/>
    <mergeCell ref="E123:F123"/>
    <mergeCell ref="D124:E124"/>
    <mergeCell ref="A125:D125"/>
    <mergeCell ref="E125:F125"/>
    <mergeCell ref="A126:D126"/>
    <mergeCell ref="E126:F126"/>
    <mergeCell ref="D119:E119"/>
    <mergeCell ref="A120:D120"/>
    <mergeCell ref="E120:F120"/>
    <mergeCell ref="A121:D121"/>
    <mergeCell ref="E121:F121"/>
    <mergeCell ref="D122:E122"/>
    <mergeCell ref="D117:E117"/>
    <mergeCell ref="D118:E118"/>
    <mergeCell ref="B112:B116"/>
    <mergeCell ref="D107:E107"/>
    <mergeCell ref="B108:B111"/>
    <mergeCell ref="D108:E108"/>
    <mergeCell ref="D109:E109"/>
    <mergeCell ref="D110:E110"/>
    <mergeCell ref="D111:E111"/>
    <mergeCell ref="A103:A104"/>
    <mergeCell ref="B103:B104"/>
    <mergeCell ref="D98:E98"/>
    <mergeCell ref="D99:E99"/>
    <mergeCell ref="D100:E100"/>
    <mergeCell ref="D101:E101"/>
    <mergeCell ref="A102:D102"/>
    <mergeCell ref="E102:F102"/>
    <mergeCell ref="D92:E92"/>
    <mergeCell ref="D93:E93"/>
    <mergeCell ref="D94:E94"/>
    <mergeCell ref="D95:E95"/>
    <mergeCell ref="D96:E96"/>
    <mergeCell ref="D97:E97"/>
    <mergeCell ref="D86:E86"/>
    <mergeCell ref="D87:E87"/>
    <mergeCell ref="D88:E88"/>
    <mergeCell ref="D89:E89"/>
    <mergeCell ref="D90:E90"/>
    <mergeCell ref="D91:E91"/>
    <mergeCell ref="D84:E84"/>
    <mergeCell ref="D85:E85"/>
    <mergeCell ref="D78:E78"/>
    <mergeCell ref="B79:B80"/>
    <mergeCell ref="D79:E79"/>
    <mergeCell ref="D80:E80"/>
    <mergeCell ref="D81:E81"/>
    <mergeCell ref="A82:D82"/>
    <mergeCell ref="E82:F82"/>
    <mergeCell ref="A74:D74"/>
    <mergeCell ref="E74:F74"/>
    <mergeCell ref="A75:D75"/>
    <mergeCell ref="E75:F75"/>
    <mergeCell ref="D69:E69"/>
    <mergeCell ref="D70:E70"/>
    <mergeCell ref="D71:E71"/>
    <mergeCell ref="D72:E72"/>
    <mergeCell ref="A73:D73"/>
    <mergeCell ref="E73:F73"/>
    <mergeCell ref="D63:E63"/>
    <mergeCell ref="D64:E64"/>
    <mergeCell ref="D65:E65"/>
    <mergeCell ref="D66:E66"/>
    <mergeCell ref="D67:E67"/>
    <mergeCell ref="D68:E68"/>
    <mergeCell ref="D59:E59"/>
    <mergeCell ref="D60:E60"/>
    <mergeCell ref="A61:D61"/>
    <mergeCell ref="E61:F61"/>
    <mergeCell ref="A62:D62"/>
    <mergeCell ref="E62:F62"/>
    <mergeCell ref="A53:D53"/>
    <mergeCell ref="E53:F53"/>
    <mergeCell ref="D54:E54"/>
    <mergeCell ref="D55:E55"/>
    <mergeCell ref="B56:B60"/>
    <mergeCell ref="C56:C60"/>
    <mergeCell ref="D56:E57"/>
    <mergeCell ref="F56:F57"/>
    <mergeCell ref="D58:E58"/>
    <mergeCell ref="D48:E48"/>
    <mergeCell ref="D49:E49"/>
    <mergeCell ref="A50:D50"/>
    <mergeCell ref="E50:F50"/>
    <mergeCell ref="D51:E51"/>
    <mergeCell ref="D52:E52"/>
    <mergeCell ref="A44:D44"/>
    <mergeCell ref="E44:F44"/>
    <mergeCell ref="D45:E45"/>
    <mergeCell ref="A46:D46"/>
    <mergeCell ref="E46:F46"/>
    <mergeCell ref="A39:D39"/>
    <mergeCell ref="E39:F39"/>
    <mergeCell ref="D40:E40"/>
    <mergeCell ref="D41:E41"/>
    <mergeCell ref="D42:E42"/>
    <mergeCell ref="A43:D43"/>
    <mergeCell ref="E43:F43"/>
    <mergeCell ref="D34:E34"/>
    <mergeCell ref="A35:D35"/>
    <mergeCell ref="E35:F35"/>
    <mergeCell ref="D36:E36"/>
    <mergeCell ref="D37:E37"/>
    <mergeCell ref="A38:D38"/>
    <mergeCell ref="E38:F38"/>
    <mergeCell ref="D29:E29"/>
    <mergeCell ref="D30:E30"/>
    <mergeCell ref="D32:E32"/>
    <mergeCell ref="D33:E33"/>
    <mergeCell ref="D24:E24"/>
    <mergeCell ref="D25:E25"/>
    <mergeCell ref="D26:E26"/>
    <mergeCell ref="D27:E27"/>
    <mergeCell ref="D19:E19"/>
    <mergeCell ref="D20:E20"/>
    <mergeCell ref="A21:D21"/>
    <mergeCell ref="E21:F21"/>
    <mergeCell ref="D22:E22"/>
    <mergeCell ref="D23:E23"/>
    <mergeCell ref="D15:E15"/>
    <mergeCell ref="D16:E16"/>
    <mergeCell ref="A17:D17"/>
    <mergeCell ref="E17:F17"/>
    <mergeCell ref="A18:D18"/>
    <mergeCell ref="E18:F18"/>
    <mergeCell ref="A11:D11"/>
    <mergeCell ref="E11:F11"/>
    <mergeCell ref="A12:D12"/>
    <mergeCell ref="E12:F12"/>
    <mergeCell ref="A6:F6"/>
    <mergeCell ref="A7:F7"/>
    <mergeCell ref="D8:E8"/>
    <mergeCell ref="D9:E9"/>
    <mergeCell ref="A10:D10"/>
    <mergeCell ref="E10:F10"/>
    <mergeCell ref="D2:E2"/>
    <mergeCell ref="D3:E3"/>
    <mergeCell ref="A4:A5"/>
    <mergeCell ref="B4:B5"/>
    <mergeCell ref="C4:C5"/>
    <mergeCell ref="D4:E4"/>
    <mergeCell ref="D5: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apas22"/>
  <dimension ref="A1"/>
  <sheetViews>
    <sheetView workbookViewId="0"/>
  </sheetViews>
  <sheetFormatPr defaultRowHeight="13.2"/>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apas23"/>
  <dimension ref="A1"/>
  <sheetViews>
    <sheetView workbookViewId="0"/>
  </sheetViews>
  <sheetFormatPr defaultRowHeight="13.2"/>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apas24"/>
  <dimension ref="A1:P431"/>
  <sheetViews>
    <sheetView zoomScale="105" zoomScaleNormal="105" workbookViewId="0">
      <pane ySplit="4" topLeftCell="A155" activePane="bottomLeft" state="frozen"/>
      <selection pane="bottomLeft" activeCell="N120" sqref="N120"/>
    </sheetView>
  </sheetViews>
  <sheetFormatPr defaultColWidth="11.5546875" defaultRowHeight="13.2"/>
  <cols>
    <col min="1" max="1" width="70.44140625" customWidth="1"/>
    <col min="2" max="2" width="0" hidden="1" customWidth="1"/>
    <col min="3" max="3" width="15.21875" customWidth="1"/>
    <col min="4" max="4" width="0" hidden="1" customWidth="1"/>
    <col min="5" max="5" width="12.5546875" customWidth="1"/>
    <col min="6" max="6" width="11.5546875" hidden="1" customWidth="1"/>
    <col min="7" max="8" width="0" style="1" hidden="1" customWidth="1"/>
    <col min="9" max="11" width="11.5546875" style="1"/>
    <col min="12" max="12" width="16.44140625" customWidth="1"/>
  </cols>
  <sheetData>
    <row r="1" spans="1:11" ht="24" customHeight="1">
      <c r="A1" s="900" t="s">
        <v>821</v>
      </c>
      <c r="B1" s="900"/>
      <c r="C1" s="900"/>
      <c r="D1" s="900"/>
      <c r="E1" s="900"/>
      <c r="F1" s="900"/>
      <c r="G1" s="900"/>
      <c r="H1" s="900"/>
      <c r="I1" s="900"/>
      <c r="J1" s="900"/>
      <c r="K1" s="2"/>
    </row>
    <row r="2" spans="1:11">
      <c r="A2" s="2"/>
      <c r="B2" s="2"/>
      <c r="C2" s="2"/>
      <c r="D2" s="2"/>
      <c r="E2" s="2"/>
      <c r="F2" s="2"/>
      <c r="G2" s="39"/>
      <c r="H2" s="39"/>
      <c r="I2" s="39"/>
      <c r="J2" s="39"/>
      <c r="K2" s="39"/>
    </row>
    <row r="3" spans="1:11">
      <c r="G3" s="31"/>
      <c r="H3" s="28"/>
      <c r="I3" s="28"/>
      <c r="J3" s="28" t="s">
        <v>656</v>
      </c>
      <c r="K3" s="28"/>
    </row>
    <row r="4" spans="1:11" ht="41.25" customHeight="1">
      <c r="A4" s="224" t="s">
        <v>301</v>
      </c>
      <c r="B4" s="224" t="s">
        <v>685</v>
      </c>
      <c r="C4" s="224" t="s">
        <v>686</v>
      </c>
      <c r="D4" s="224" t="s">
        <v>687</v>
      </c>
      <c r="E4" s="224" t="s">
        <v>173</v>
      </c>
      <c r="F4" s="224" t="s">
        <v>174</v>
      </c>
      <c r="G4" s="224" t="s">
        <v>175</v>
      </c>
      <c r="H4" s="224" t="s">
        <v>143</v>
      </c>
      <c r="I4" s="224" t="s">
        <v>345</v>
      </c>
      <c r="J4" s="224" t="s">
        <v>391</v>
      </c>
      <c r="K4" s="224" t="s">
        <v>396</v>
      </c>
    </row>
    <row r="5" spans="1:11" ht="12.75" customHeight="1">
      <c r="A5" s="225" t="s">
        <v>676</v>
      </c>
      <c r="B5" s="226"/>
      <c r="C5" s="226"/>
      <c r="D5" s="226"/>
      <c r="E5" s="226"/>
      <c r="F5" s="226"/>
      <c r="G5" s="226"/>
      <c r="H5" s="226"/>
      <c r="I5" s="226"/>
      <c r="J5" s="226"/>
      <c r="K5" s="229"/>
    </row>
    <row r="6" spans="1:11" ht="12.75" customHeight="1">
      <c r="A6" s="227" t="s">
        <v>677</v>
      </c>
      <c r="B6" s="228"/>
      <c r="C6" s="228"/>
      <c r="D6" s="228"/>
      <c r="E6" s="228"/>
      <c r="F6" s="228"/>
      <c r="G6" s="228"/>
      <c r="H6" s="228"/>
      <c r="I6" s="228"/>
      <c r="J6" s="228"/>
      <c r="K6" s="230"/>
    </row>
    <row r="7" spans="1:11" ht="17.25" customHeight="1">
      <c r="A7" s="164" t="s">
        <v>678</v>
      </c>
      <c r="B7" s="164"/>
      <c r="C7" s="162" t="s">
        <v>444</v>
      </c>
      <c r="D7" s="135"/>
      <c r="E7" s="136" t="s">
        <v>445</v>
      </c>
      <c r="F7" s="137">
        <v>75</v>
      </c>
      <c r="G7" s="137">
        <v>65</v>
      </c>
      <c r="H7" s="137">
        <v>80</v>
      </c>
      <c r="I7" s="137">
        <v>85</v>
      </c>
      <c r="J7" s="165">
        <v>85</v>
      </c>
      <c r="K7" s="263">
        <v>85</v>
      </c>
    </row>
    <row r="8" spans="1:11" ht="17.25" customHeight="1">
      <c r="A8" s="231" t="s">
        <v>815</v>
      </c>
      <c r="B8" s="231"/>
      <c r="C8" s="152" t="s">
        <v>816</v>
      </c>
      <c r="D8" s="133"/>
      <c r="E8" s="153" t="s">
        <v>244</v>
      </c>
      <c r="F8" s="154" t="s">
        <v>817</v>
      </c>
      <c r="G8" s="154" t="s">
        <v>817</v>
      </c>
      <c r="H8" s="154" t="s">
        <v>817</v>
      </c>
      <c r="I8" s="154" t="s">
        <v>817</v>
      </c>
      <c r="J8" s="149" t="s">
        <v>817</v>
      </c>
      <c r="K8" s="264" t="s">
        <v>817</v>
      </c>
    </row>
    <row r="9" spans="1:11" ht="23.85" customHeight="1">
      <c r="A9" s="901" t="s">
        <v>423</v>
      </c>
      <c r="B9" s="902"/>
      <c r="C9" s="902"/>
      <c r="D9" s="902"/>
      <c r="E9" s="902"/>
      <c r="F9" s="902"/>
      <c r="G9" s="902"/>
      <c r="H9" s="902"/>
      <c r="I9" s="902"/>
      <c r="J9" s="903"/>
      <c r="K9" s="232"/>
    </row>
    <row r="10" spans="1:11" ht="12.75" customHeight="1">
      <c r="A10" s="911" t="s">
        <v>273</v>
      </c>
      <c r="B10" s="912"/>
      <c r="C10" s="912"/>
      <c r="D10" s="912"/>
      <c r="E10" s="912"/>
      <c r="F10" s="912"/>
      <c r="G10" s="912"/>
      <c r="H10" s="912"/>
      <c r="I10" s="912"/>
      <c r="J10" s="913"/>
      <c r="K10" s="234"/>
    </row>
    <row r="11" spans="1:11" ht="12.75" customHeight="1">
      <c r="A11" s="911" t="s">
        <v>274</v>
      </c>
      <c r="B11" s="912"/>
      <c r="C11" s="912"/>
      <c r="D11" s="912"/>
      <c r="E11" s="912"/>
      <c r="F11" s="912"/>
      <c r="G11" s="912"/>
      <c r="H11" s="912"/>
      <c r="I11" s="912"/>
      <c r="J11" s="913"/>
      <c r="K11" s="234"/>
    </row>
    <row r="12" spans="1:11" ht="14.25" customHeight="1">
      <c r="A12" s="134" t="s">
        <v>213</v>
      </c>
      <c r="B12" s="134"/>
      <c r="C12" s="162" t="s">
        <v>275</v>
      </c>
      <c r="D12" s="135"/>
      <c r="E12" s="233" t="s">
        <v>276</v>
      </c>
      <c r="F12" s="137">
        <v>230</v>
      </c>
      <c r="G12" s="137">
        <v>150</v>
      </c>
      <c r="H12" s="137">
        <v>230</v>
      </c>
      <c r="I12" s="137">
        <v>230</v>
      </c>
      <c r="J12" s="165">
        <v>230</v>
      </c>
      <c r="K12" s="143">
        <v>230</v>
      </c>
    </row>
    <row r="13" spans="1:11" ht="17.25" customHeight="1">
      <c r="A13" s="10" t="s">
        <v>663</v>
      </c>
      <c r="B13" s="10"/>
      <c r="C13" s="4" t="s">
        <v>242</v>
      </c>
      <c r="D13" s="5"/>
      <c r="E13" s="6" t="s">
        <v>276</v>
      </c>
      <c r="F13" s="7">
        <v>1300</v>
      </c>
      <c r="G13" s="7">
        <v>1150</v>
      </c>
      <c r="H13" s="7">
        <v>1400</v>
      </c>
      <c r="I13" s="7">
        <v>1400</v>
      </c>
      <c r="J13" s="142">
        <v>1400</v>
      </c>
      <c r="K13" s="143">
        <v>1400</v>
      </c>
    </row>
    <row r="14" spans="1:11" ht="26.4">
      <c r="A14" s="10" t="s">
        <v>110</v>
      </c>
      <c r="B14" s="10"/>
      <c r="C14" s="4" t="s">
        <v>111</v>
      </c>
      <c r="D14" s="5"/>
      <c r="E14" s="6" t="s">
        <v>445</v>
      </c>
      <c r="F14" s="7">
        <v>100</v>
      </c>
      <c r="G14" s="7">
        <v>100</v>
      </c>
      <c r="H14" s="7">
        <v>100</v>
      </c>
      <c r="I14" s="7">
        <v>100</v>
      </c>
      <c r="J14" s="142">
        <v>100</v>
      </c>
      <c r="K14" s="143">
        <v>100</v>
      </c>
    </row>
    <row r="15" spans="1:11" ht="14.25" customHeight="1">
      <c r="A15" s="236" t="s">
        <v>582</v>
      </c>
      <c r="B15" s="236"/>
      <c r="C15" s="152" t="s">
        <v>581</v>
      </c>
      <c r="D15" s="133"/>
      <c r="E15" s="153" t="s">
        <v>445</v>
      </c>
      <c r="F15" s="154"/>
      <c r="G15" s="154">
        <v>75</v>
      </c>
      <c r="H15" s="154">
        <v>75</v>
      </c>
      <c r="I15" s="154">
        <v>75</v>
      </c>
      <c r="J15" s="149">
        <v>75</v>
      </c>
      <c r="K15" s="143">
        <v>75</v>
      </c>
    </row>
    <row r="16" spans="1:11" ht="12.75" customHeight="1">
      <c r="A16" s="914" t="s">
        <v>112</v>
      </c>
      <c r="B16" s="915"/>
      <c r="C16" s="915"/>
      <c r="D16" s="915"/>
      <c r="E16" s="915"/>
      <c r="F16" s="915"/>
      <c r="G16" s="915"/>
      <c r="H16" s="915"/>
      <c r="I16" s="915"/>
      <c r="J16" s="916"/>
      <c r="K16" s="239"/>
    </row>
    <row r="17" spans="1:11" ht="12.75" customHeight="1">
      <c r="A17" s="917" t="s">
        <v>113</v>
      </c>
      <c r="B17" s="918"/>
      <c r="C17" s="918"/>
      <c r="D17" s="918"/>
      <c r="E17" s="918"/>
      <c r="F17" s="918"/>
      <c r="G17" s="918"/>
      <c r="H17" s="918"/>
      <c r="I17" s="918"/>
      <c r="J17" s="919"/>
      <c r="K17" s="240"/>
    </row>
    <row r="18" spans="1:11" ht="12.75" hidden="1" customHeight="1">
      <c r="A18" s="237"/>
      <c r="B18" s="237"/>
      <c r="C18" s="237"/>
      <c r="D18" s="237"/>
      <c r="E18" s="237"/>
      <c r="F18" s="237"/>
      <c r="G18" s="237"/>
      <c r="H18" s="237"/>
      <c r="I18" s="237"/>
      <c r="J18" s="238"/>
      <c r="K18" s="235"/>
    </row>
    <row r="19" spans="1:11" ht="13.5" customHeight="1">
      <c r="A19" s="11" t="s">
        <v>119</v>
      </c>
      <c r="B19" s="11"/>
      <c r="C19" s="4" t="s">
        <v>668</v>
      </c>
      <c r="D19" s="33"/>
      <c r="E19" s="6" t="s">
        <v>276</v>
      </c>
      <c r="F19" s="7">
        <v>4</v>
      </c>
      <c r="G19" s="7">
        <v>4</v>
      </c>
      <c r="H19" s="7">
        <v>4</v>
      </c>
      <c r="I19" s="7">
        <v>4</v>
      </c>
      <c r="J19" s="142">
        <v>4</v>
      </c>
      <c r="K19" s="143"/>
    </row>
    <row r="20" spans="1:11" ht="13.5" customHeight="1">
      <c r="A20" s="11" t="s">
        <v>666</v>
      </c>
      <c r="B20" s="11" t="s">
        <v>385</v>
      </c>
      <c r="C20" s="4" t="s">
        <v>386</v>
      </c>
      <c r="D20" s="33"/>
      <c r="E20" s="6" t="s">
        <v>276</v>
      </c>
      <c r="F20" s="7">
        <v>500</v>
      </c>
      <c r="G20" s="7">
        <v>400</v>
      </c>
      <c r="H20" s="7">
        <v>500</v>
      </c>
      <c r="I20" s="7">
        <v>500</v>
      </c>
      <c r="J20" s="142">
        <v>500</v>
      </c>
      <c r="K20" s="143">
        <v>500</v>
      </c>
    </row>
    <row r="21" spans="1:11" ht="12.75" customHeight="1">
      <c r="A21" s="904" t="s">
        <v>442</v>
      </c>
      <c r="B21" s="904"/>
      <c r="C21" s="904"/>
      <c r="D21" s="904"/>
      <c r="E21" s="904"/>
      <c r="F21" s="904"/>
      <c r="G21" s="904"/>
      <c r="H21" s="904"/>
      <c r="I21" s="904"/>
      <c r="J21" s="905"/>
      <c r="K21" s="189"/>
    </row>
    <row r="22" spans="1:11" ht="27" customHeight="1">
      <c r="A22" s="16" t="s">
        <v>215</v>
      </c>
      <c r="B22" s="11"/>
      <c r="C22" s="4" t="s">
        <v>405</v>
      </c>
      <c r="D22" s="33"/>
      <c r="E22" s="34" t="s">
        <v>276</v>
      </c>
      <c r="F22" s="7">
        <v>60</v>
      </c>
      <c r="G22" s="4">
        <v>70</v>
      </c>
      <c r="H22" s="4">
        <v>90</v>
      </c>
      <c r="I22" s="4">
        <v>95</v>
      </c>
      <c r="J22" s="167">
        <v>100</v>
      </c>
      <c r="K22" s="265">
        <v>100</v>
      </c>
    </row>
    <row r="23" spans="1:11" ht="15.75" customHeight="1">
      <c r="A23" s="11" t="s">
        <v>468</v>
      </c>
      <c r="B23" s="11"/>
      <c r="C23" s="4" t="s">
        <v>376</v>
      </c>
      <c r="D23" s="33"/>
      <c r="E23" s="6" t="s">
        <v>276</v>
      </c>
      <c r="F23" s="7">
        <v>1200</v>
      </c>
      <c r="G23" s="4">
        <v>1200</v>
      </c>
      <c r="H23" s="4">
        <v>1200</v>
      </c>
      <c r="I23" s="4">
        <v>1200</v>
      </c>
      <c r="J23" s="167">
        <v>1200</v>
      </c>
      <c r="K23" s="266">
        <v>1200</v>
      </c>
    </row>
    <row r="24" spans="1:11" ht="17.25" customHeight="1">
      <c r="A24" s="12" t="s">
        <v>786</v>
      </c>
      <c r="B24" s="11"/>
      <c r="C24" s="4" t="s">
        <v>377</v>
      </c>
      <c r="D24" s="33"/>
      <c r="E24" s="6" t="s">
        <v>276</v>
      </c>
      <c r="F24" s="7" t="s">
        <v>378</v>
      </c>
      <c r="G24" s="4">
        <v>4800</v>
      </c>
      <c r="H24" s="4">
        <v>5500</v>
      </c>
      <c r="I24" s="4">
        <v>5500</v>
      </c>
      <c r="J24" s="167">
        <v>5500</v>
      </c>
      <c r="K24" s="266">
        <v>5500</v>
      </c>
    </row>
    <row r="25" spans="1:11" ht="15.75" customHeight="1">
      <c r="A25" s="11" t="s">
        <v>379</v>
      </c>
      <c r="B25" s="11"/>
      <c r="C25" s="4" t="s">
        <v>380</v>
      </c>
      <c r="D25" s="33"/>
      <c r="E25" s="6" t="s">
        <v>276</v>
      </c>
      <c r="F25" s="7" t="s">
        <v>560</v>
      </c>
      <c r="G25" s="4">
        <v>1250</v>
      </c>
      <c r="H25" s="4">
        <v>1220</v>
      </c>
      <c r="I25" s="4">
        <v>1220</v>
      </c>
      <c r="J25" s="167">
        <v>1220</v>
      </c>
      <c r="K25" s="266">
        <v>1220</v>
      </c>
    </row>
    <row r="26" spans="1:11" ht="15" customHeight="1">
      <c r="A26" s="11" t="s">
        <v>629</v>
      </c>
      <c r="B26" s="11"/>
      <c r="C26" s="4" t="s">
        <v>630</v>
      </c>
      <c r="D26" s="33"/>
      <c r="E26" s="6" t="s">
        <v>276</v>
      </c>
      <c r="F26" s="7">
        <v>450</v>
      </c>
      <c r="G26" s="4">
        <v>420</v>
      </c>
      <c r="H26" s="4">
        <v>600</v>
      </c>
      <c r="I26" s="4">
        <v>600</v>
      </c>
      <c r="J26" s="167">
        <v>600</v>
      </c>
      <c r="K26" s="266">
        <v>600</v>
      </c>
    </row>
    <row r="27" spans="1:11" ht="15" customHeight="1">
      <c r="A27" s="11" t="s">
        <v>787</v>
      </c>
      <c r="B27" s="11"/>
      <c r="C27" s="4" t="s">
        <v>508</v>
      </c>
      <c r="D27" s="33"/>
      <c r="E27" s="6" t="s">
        <v>276</v>
      </c>
      <c r="F27" s="7"/>
      <c r="G27" s="4"/>
      <c r="H27" s="4">
        <v>0</v>
      </c>
      <c r="I27" s="4">
        <v>0</v>
      </c>
      <c r="J27" s="167">
        <v>0</v>
      </c>
      <c r="K27" s="267">
        <v>0</v>
      </c>
    </row>
    <row r="28" spans="1:11" ht="12.75" customHeight="1">
      <c r="A28" s="904" t="s">
        <v>71</v>
      </c>
      <c r="B28" s="904"/>
      <c r="C28" s="904"/>
      <c r="D28" s="904"/>
      <c r="E28" s="904"/>
      <c r="F28" s="904"/>
      <c r="G28" s="904"/>
      <c r="H28" s="904"/>
      <c r="I28" s="904"/>
      <c r="J28" s="905"/>
      <c r="K28" s="189"/>
    </row>
    <row r="29" spans="1:11" ht="15.75" customHeight="1">
      <c r="A29" s="11" t="s">
        <v>664</v>
      </c>
      <c r="B29" s="11"/>
      <c r="C29" s="4" t="s">
        <v>72</v>
      </c>
      <c r="D29" s="33"/>
      <c r="E29" s="6" t="s">
        <v>276</v>
      </c>
      <c r="F29" s="7">
        <v>10</v>
      </c>
      <c r="G29" s="7">
        <v>10</v>
      </c>
      <c r="H29" s="7">
        <v>10</v>
      </c>
      <c r="I29" s="7">
        <v>10</v>
      </c>
      <c r="J29" s="142">
        <v>10</v>
      </c>
      <c r="K29" s="268">
        <v>10</v>
      </c>
    </row>
    <row r="30" spans="1:11" ht="14.25" customHeight="1">
      <c r="A30" s="11" t="s">
        <v>73</v>
      </c>
      <c r="B30" s="11"/>
      <c r="C30" s="4" t="s">
        <v>454</v>
      </c>
      <c r="D30" s="33"/>
      <c r="E30" s="6" t="s">
        <v>276</v>
      </c>
      <c r="F30" s="7">
        <v>3</v>
      </c>
      <c r="G30" s="7">
        <v>3</v>
      </c>
      <c r="H30" s="7">
        <v>3</v>
      </c>
      <c r="I30" s="7">
        <v>3</v>
      </c>
      <c r="J30" s="142">
        <v>3</v>
      </c>
      <c r="K30" s="268">
        <v>3</v>
      </c>
    </row>
    <row r="31" spans="1:11" ht="12.75" customHeight="1">
      <c r="A31" s="904" t="s">
        <v>561</v>
      </c>
      <c r="B31" s="904"/>
      <c r="C31" s="904"/>
      <c r="D31" s="904"/>
      <c r="E31" s="904"/>
      <c r="F31" s="904"/>
      <c r="G31" s="904"/>
      <c r="H31" s="904"/>
      <c r="I31" s="904"/>
      <c r="J31" s="905"/>
      <c r="K31" s="189"/>
    </row>
    <row r="32" spans="1:11" ht="12.75" customHeight="1">
      <c r="A32" s="11" t="s">
        <v>727</v>
      </c>
      <c r="B32" s="11"/>
      <c r="C32" s="4" t="s">
        <v>728</v>
      </c>
      <c r="D32" s="33"/>
      <c r="E32" s="6" t="s">
        <v>445</v>
      </c>
      <c r="F32" s="7">
        <v>80</v>
      </c>
      <c r="G32" s="7">
        <v>80</v>
      </c>
      <c r="H32" s="7">
        <v>80</v>
      </c>
      <c r="I32" s="7">
        <v>80</v>
      </c>
      <c r="J32" s="142">
        <v>80</v>
      </c>
      <c r="K32" s="268">
        <v>80</v>
      </c>
    </row>
    <row r="33" spans="1:13" ht="27" customHeight="1">
      <c r="A33" s="12" t="s">
        <v>124</v>
      </c>
      <c r="B33" s="11"/>
      <c r="C33" s="4" t="s">
        <v>558</v>
      </c>
      <c r="D33" s="33"/>
      <c r="E33" s="6" t="s">
        <v>445</v>
      </c>
      <c r="F33" s="7">
        <v>100</v>
      </c>
      <c r="G33" s="7">
        <v>100</v>
      </c>
      <c r="H33" s="7">
        <v>100</v>
      </c>
      <c r="I33" s="7">
        <v>100</v>
      </c>
      <c r="J33" s="142">
        <v>100</v>
      </c>
      <c r="K33" s="268">
        <v>100</v>
      </c>
    </row>
    <row r="34" spans="1:13" ht="15" customHeight="1">
      <c r="A34" s="43" t="s">
        <v>308</v>
      </c>
      <c r="B34" s="241"/>
      <c r="C34" s="152" t="s">
        <v>309</v>
      </c>
      <c r="D34" s="242"/>
      <c r="E34" s="153" t="s">
        <v>445</v>
      </c>
      <c r="F34" s="154">
        <v>100</v>
      </c>
      <c r="G34" s="154">
        <v>100</v>
      </c>
      <c r="H34" s="154">
        <v>100</v>
      </c>
      <c r="I34" s="154">
        <v>100</v>
      </c>
      <c r="J34" s="149">
        <v>100</v>
      </c>
      <c r="K34" s="269">
        <v>100</v>
      </c>
    </row>
    <row r="35" spans="1:13" ht="13.8">
      <c r="A35" s="906" t="s">
        <v>729</v>
      </c>
      <c r="B35" s="907"/>
      <c r="C35" s="907"/>
      <c r="D35" s="907"/>
      <c r="E35" s="907"/>
      <c r="F35" s="907"/>
      <c r="G35" s="907"/>
      <c r="H35" s="907"/>
      <c r="I35" s="907"/>
      <c r="J35" s="907"/>
      <c r="K35" s="189"/>
    </row>
    <row r="36" spans="1:13" ht="15.75" customHeight="1">
      <c r="A36" s="243" t="s">
        <v>33</v>
      </c>
      <c r="B36" s="243"/>
      <c r="C36" s="162" t="s">
        <v>34</v>
      </c>
      <c r="D36" s="244"/>
      <c r="E36" s="136" t="s">
        <v>35</v>
      </c>
      <c r="F36" s="137">
        <v>100</v>
      </c>
      <c r="G36" s="137">
        <v>40</v>
      </c>
      <c r="H36" s="137">
        <v>70</v>
      </c>
      <c r="I36" s="137">
        <v>90</v>
      </c>
      <c r="J36" s="165">
        <v>100</v>
      </c>
      <c r="K36" s="270">
        <v>100</v>
      </c>
    </row>
    <row r="37" spans="1:13" ht="15.75" customHeight="1">
      <c r="A37" s="241" t="s">
        <v>23</v>
      </c>
      <c r="B37" s="241"/>
      <c r="C37" s="152" t="s">
        <v>22</v>
      </c>
      <c r="D37" s="242"/>
      <c r="E37" s="245" t="s">
        <v>24</v>
      </c>
      <c r="F37" s="154"/>
      <c r="G37" s="154"/>
      <c r="H37" s="154">
        <v>30</v>
      </c>
      <c r="I37" s="154">
        <v>30</v>
      </c>
      <c r="J37" s="149">
        <v>30</v>
      </c>
      <c r="K37" s="264">
        <v>30</v>
      </c>
    </row>
    <row r="38" spans="1:13" ht="25.8" customHeight="1">
      <c r="A38" s="879" t="s">
        <v>168</v>
      </c>
      <c r="B38" s="880"/>
      <c r="C38" s="880"/>
      <c r="D38" s="880"/>
      <c r="E38" s="880"/>
      <c r="F38" s="880"/>
      <c r="G38" s="880"/>
      <c r="H38" s="880"/>
      <c r="I38" s="880"/>
      <c r="J38" s="880"/>
      <c r="K38" s="205"/>
      <c r="M38" t="s">
        <v>125</v>
      </c>
    </row>
    <row r="39" spans="1:13" ht="12.75" customHeight="1">
      <c r="A39" s="883" t="s">
        <v>274</v>
      </c>
      <c r="B39" s="884"/>
      <c r="C39" s="884"/>
      <c r="D39" s="884"/>
      <c r="E39" s="884"/>
      <c r="F39" s="884"/>
      <c r="G39" s="884"/>
      <c r="H39" s="884"/>
      <c r="I39" s="884"/>
      <c r="J39" s="884"/>
      <c r="K39" s="234"/>
    </row>
    <row r="40" spans="1:13">
      <c r="A40" s="246" t="s">
        <v>427</v>
      </c>
      <c r="B40" s="246"/>
      <c r="C40" s="162" t="s">
        <v>428</v>
      </c>
      <c r="D40" s="135"/>
      <c r="E40" s="136" t="s">
        <v>445</v>
      </c>
      <c r="F40" s="137">
        <v>65</v>
      </c>
      <c r="G40" s="137">
        <v>50</v>
      </c>
      <c r="H40" s="137">
        <v>50</v>
      </c>
      <c r="I40" s="137">
        <v>50</v>
      </c>
      <c r="J40" s="165">
        <v>50</v>
      </c>
      <c r="K40" s="263">
        <v>50</v>
      </c>
    </row>
    <row r="41" spans="1:13" ht="16.5" customHeight="1">
      <c r="A41" s="247" t="s">
        <v>429</v>
      </c>
      <c r="B41" s="247"/>
      <c r="C41" s="152" t="s">
        <v>430</v>
      </c>
      <c r="D41" s="133"/>
      <c r="E41" s="153" t="s">
        <v>276</v>
      </c>
      <c r="F41" s="154">
        <v>350</v>
      </c>
      <c r="G41" s="154">
        <v>250</v>
      </c>
      <c r="H41" s="154">
        <v>320</v>
      </c>
      <c r="I41" s="154">
        <v>330</v>
      </c>
      <c r="J41" s="149">
        <v>330</v>
      </c>
      <c r="K41" s="269">
        <v>330</v>
      </c>
    </row>
    <row r="42" spans="1:13">
      <c r="A42" s="874" t="s">
        <v>112</v>
      </c>
      <c r="B42" s="875"/>
      <c r="C42" s="875"/>
      <c r="D42" s="875"/>
      <c r="E42" s="875"/>
      <c r="F42" s="875"/>
      <c r="G42" s="875"/>
      <c r="H42" s="875"/>
      <c r="I42" s="875"/>
      <c r="J42" s="875"/>
      <c r="K42" s="271"/>
    </row>
    <row r="43" spans="1:13" ht="13.8">
      <c r="A43" s="906" t="s">
        <v>476</v>
      </c>
      <c r="B43" s="907"/>
      <c r="C43" s="907"/>
      <c r="D43" s="907"/>
      <c r="E43" s="907"/>
      <c r="F43" s="907"/>
      <c r="G43" s="907"/>
      <c r="H43" s="907"/>
      <c r="I43" s="907"/>
      <c r="J43" s="907"/>
      <c r="K43" s="189"/>
    </row>
    <row r="44" spans="1:13">
      <c r="A44" s="211" t="s">
        <v>583</v>
      </c>
      <c r="B44" s="211"/>
      <c r="C44" s="162" t="s">
        <v>524</v>
      </c>
      <c r="D44" s="135"/>
      <c r="E44" s="249" t="s">
        <v>525</v>
      </c>
      <c r="F44" s="137">
        <v>70</v>
      </c>
      <c r="G44" s="137">
        <v>60</v>
      </c>
      <c r="H44" s="137">
        <v>60</v>
      </c>
      <c r="I44" s="137">
        <v>60</v>
      </c>
      <c r="J44" s="165">
        <v>60</v>
      </c>
      <c r="K44" s="270">
        <v>60</v>
      </c>
    </row>
    <row r="45" spans="1:13" ht="13.8">
      <c r="A45" s="904" t="s">
        <v>339</v>
      </c>
      <c r="B45" s="904"/>
      <c r="C45" s="904"/>
      <c r="D45" s="904"/>
      <c r="E45" s="904"/>
      <c r="F45" s="904"/>
      <c r="G45" s="904"/>
      <c r="H45" s="904"/>
      <c r="I45" s="904"/>
      <c r="J45" s="905"/>
      <c r="K45" s="189"/>
    </row>
    <row r="46" spans="1:13">
      <c r="A46" s="12" t="s">
        <v>788</v>
      </c>
      <c r="B46" s="12"/>
      <c r="C46" s="4" t="s">
        <v>343</v>
      </c>
      <c r="D46" s="5"/>
      <c r="E46" s="13" t="s">
        <v>276</v>
      </c>
      <c r="F46" s="7">
        <v>0</v>
      </c>
      <c r="G46" s="7">
        <v>1</v>
      </c>
      <c r="H46" s="7">
        <v>0</v>
      </c>
      <c r="I46" s="7">
        <v>1</v>
      </c>
      <c r="J46" s="142">
        <v>0</v>
      </c>
      <c r="K46" s="268">
        <v>0</v>
      </c>
      <c r="L46" s="31"/>
    </row>
    <row r="47" spans="1:13" ht="26.4">
      <c r="A47" s="12" t="s">
        <v>810</v>
      </c>
      <c r="B47" s="36"/>
      <c r="C47" s="4" t="s">
        <v>340</v>
      </c>
      <c r="D47" s="37"/>
      <c r="E47" s="34" t="s">
        <v>445</v>
      </c>
      <c r="F47" s="4"/>
      <c r="G47" s="4">
        <v>50</v>
      </c>
      <c r="H47" s="4">
        <v>60</v>
      </c>
      <c r="I47" s="4">
        <v>70</v>
      </c>
      <c r="J47" s="167">
        <v>60</v>
      </c>
      <c r="K47" s="266">
        <v>60</v>
      </c>
      <c r="L47" s="31"/>
    </row>
    <row r="48" spans="1:13">
      <c r="A48" s="12" t="s">
        <v>57</v>
      </c>
      <c r="B48" s="36"/>
      <c r="C48" s="4" t="s">
        <v>341</v>
      </c>
      <c r="D48" s="37"/>
      <c r="E48" s="6" t="s">
        <v>276</v>
      </c>
      <c r="F48" s="7"/>
      <c r="G48" s="7"/>
      <c r="H48" s="7">
        <v>0</v>
      </c>
      <c r="I48" s="7">
        <v>2</v>
      </c>
      <c r="J48" s="142">
        <v>2</v>
      </c>
      <c r="K48" s="268">
        <v>2</v>
      </c>
      <c r="L48" s="31"/>
    </row>
    <row r="49" spans="1:16" ht="13.8">
      <c r="A49" s="904" t="s">
        <v>811</v>
      </c>
      <c r="B49" s="904"/>
      <c r="C49" s="904"/>
      <c r="D49" s="904"/>
      <c r="E49" s="904"/>
      <c r="F49" s="904"/>
      <c r="G49" s="904"/>
      <c r="H49" s="904"/>
      <c r="I49" s="904"/>
      <c r="J49" s="905"/>
      <c r="K49" s="189"/>
    </row>
    <row r="50" spans="1:16" ht="17.25" customHeight="1">
      <c r="A50" s="11" t="s">
        <v>665</v>
      </c>
      <c r="B50" s="11"/>
      <c r="C50" s="4" t="s">
        <v>812</v>
      </c>
      <c r="D50" s="5"/>
      <c r="E50" s="6" t="s">
        <v>276</v>
      </c>
      <c r="F50" s="7">
        <v>3</v>
      </c>
      <c r="G50" s="7">
        <v>4</v>
      </c>
      <c r="H50" s="7">
        <v>5</v>
      </c>
      <c r="I50" s="7">
        <v>4</v>
      </c>
      <c r="J50" s="142">
        <v>4</v>
      </c>
      <c r="K50" s="268">
        <v>4</v>
      </c>
    </row>
    <row r="51" spans="1:16" ht="17.25" customHeight="1">
      <c r="A51" s="11" t="s">
        <v>493</v>
      </c>
      <c r="B51" s="11"/>
      <c r="C51" s="4" t="s">
        <v>333</v>
      </c>
      <c r="D51" s="5"/>
      <c r="E51" s="6" t="s">
        <v>276</v>
      </c>
      <c r="F51" s="7"/>
      <c r="G51" s="7"/>
      <c r="H51" s="7">
        <v>1</v>
      </c>
      <c r="I51" s="7">
        <v>1</v>
      </c>
      <c r="J51" s="142">
        <v>1</v>
      </c>
      <c r="K51" s="264">
        <v>1</v>
      </c>
    </row>
    <row r="52" spans="1:16" ht="26.25" customHeight="1">
      <c r="A52" s="847" t="s">
        <v>514</v>
      </c>
      <c r="B52" s="847"/>
      <c r="C52" s="847"/>
      <c r="D52" s="847"/>
      <c r="E52" s="847"/>
      <c r="F52" s="847"/>
      <c r="G52" s="847"/>
      <c r="H52" s="847"/>
      <c r="I52" s="847"/>
      <c r="J52" s="848"/>
      <c r="K52" s="190"/>
    </row>
    <row r="53" spans="1:16">
      <c r="A53" s="11" t="s">
        <v>12</v>
      </c>
      <c r="B53" s="11"/>
      <c r="C53" s="4" t="s">
        <v>13</v>
      </c>
      <c r="D53" s="5"/>
      <c r="E53" s="6" t="s">
        <v>276</v>
      </c>
      <c r="F53" s="7">
        <v>7</v>
      </c>
      <c r="G53" s="7">
        <v>7</v>
      </c>
      <c r="H53" s="7">
        <v>9</v>
      </c>
      <c r="I53" s="7">
        <v>9</v>
      </c>
      <c r="J53" s="142">
        <v>10</v>
      </c>
      <c r="K53" s="263">
        <v>10</v>
      </c>
      <c r="N53" s="69"/>
      <c r="O53" s="69"/>
      <c r="P53" s="69"/>
    </row>
    <row r="54" spans="1:16">
      <c r="A54" s="11" t="s">
        <v>397</v>
      </c>
      <c r="B54" s="11"/>
      <c r="C54" s="4" t="s">
        <v>717</v>
      </c>
      <c r="D54" s="5"/>
      <c r="E54" s="6" t="s">
        <v>276</v>
      </c>
      <c r="F54" s="7">
        <v>1</v>
      </c>
      <c r="G54" s="7" t="s">
        <v>398</v>
      </c>
      <c r="H54" s="7">
        <v>0</v>
      </c>
      <c r="I54" s="7">
        <v>1</v>
      </c>
      <c r="J54" s="142">
        <v>0</v>
      </c>
      <c r="K54" s="268">
        <v>0</v>
      </c>
      <c r="N54" s="69"/>
      <c r="O54" s="69"/>
      <c r="P54" s="69"/>
    </row>
    <row r="55" spans="1:16" ht="27.75" customHeight="1">
      <c r="A55" s="12" t="s">
        <v>789</v>
      </c>
      <c r="B55" s="12"/>
      <c r="C55" s="920" t="s">
        <v>796</v>
      </c>
      <c r="D55" s="5"/>
      <c r="E55" s="908" t="s">
        <v>276</v>
      </c>
      <c r="F55" s="7" t="s">
        <v>374</v>
      </c>
      <c r="G55" s="35">
        <v>1</v>
      </c>
      <c r="H55" s="4">
        <v>2</v>
      </c>
      <c r="I55" s="4">
        <v>2</v>
      </c>
      <c r="J55" s="167">
        <v>2</v>
      </c>
      <c r="K55" s="266">
        <v>2</v>
      </c>
      <c r="N55" s="69"/>
      <c r="O55" s="69"/>
      <c r="P55" s="69"/>
    </row>
    <row r="56" spans="1:16" ht="15" customHeight="1">
      <c r="A56" s="12" t="s">
        <v>62</v>
      </c>
      <c r="B56" s="12"/>
      <c r="C56" s="921"/>
      <c r="D56" s="5"/>
      <c r="E56" s="909"/>
      <c r="F56" s="7"/>
      <c r="G56" s="24">
        <v>5</v>
      </c>
      <c r="H56" s="7">
        <v>2</v>
      </c>
      <c r="I56" s="7">
        <v>2</v>
      </c>
      <c r="J56" s="142">
        <v>2</v>
      </c>
      <c r="K56" s="268">
        <v>2</v>
      </c>
      <c r="N56" s="69"/>
      <c r="O56" s="69"/>
      <c r="P56" s="69"/>
    </row>
    <row r="57" spans="1:16" ht="15" customHeight="1">
      <c r="A57" s="12" t="s">
        <v>28</v>
      </c>
      <c r="B57" s="12"/>
      <c r="C57" s="921"/>
      <c r="D57" s="5"/>
      <c r="E57" s="909"/>
      <c r="F57" s="7"/>
      <c r="G57" s="24">
        <v>3</v>
      </c>
      <c r="H57" s="7">
        <v>2</v>
      </c>
      <c r="I57" s="7">
        <v>2</v>
      </c>
      <c r="J57" s="142">
        <v>2</v>
      </c>
      <c r="K57" s="268">
        <v>2</v>
      </c>
      <c r="N57" s="69"/>
      <c r="O57" s="69"/>
      <c r="P57" s="69"/>
    </row>
    <row r="58" spans="1:16" ht="15" customHeight="1">
      <c r="A58" s="12" t="s">
        <v>623</v>
      </c>
      <c r="B58" s="12"/>
      <c r="C58" s="922"/>
      <c r="D58" s="5"/>
      <c r="E58" s="910"/>
      <c r="F58" s="7"/>
      <c r="G58" s="24" t="s">
        <v>399</v>
      </c>
      <c r="H58" s="7">
        <v>52</v>
      </c>
      <c r="I58" s="7">
        <v>52</v>
      </c>
      <c r="J58" s="142">
        <f>H58</f>
        <v>52</v>
      </c>
      <c r="K58" s="264">
        <f>I58</f>
        <v>52</v>
      </c>
      <c r="N58" s="69"/>
      <c r="O58" s="69"/>
      <c r="P58" s="69"/>
    </row>
    <row r="59" spans="1:16" ht="13.5" customHeight="1">
      <c r="A59" s="841" t="s">
        <v>38</v>
      </c>
      <c r="B59" s="841"/>
      <c r="C59" s="841"/>
      <c r="D59" s="841"/>
      <c r="E59" s="841"/>
      <c r="F59" s="841"/>
      <c r="G59" s="841"/>
      <c r="H59" s="841"/>
      <c r="I59" s="841"/>
      <c r="J59" s="842"/>
      <c r="K59" s="191"/>
    </row>
    <row r="60" spans="1:16" ht="13.5" customHeight="1">
      <c r="A60" s="841" t="s">
        <v>677</v>
      </c>
      <c r="B60" s="841"/>
      <c r="C60" s="841"/>
      <c r="D60" s="841"/>
      <c r="E60" s="841"/>
      <c r="F60" s="841"/>
      <c r="G60" s="841"/>
      <c r="H60" s="841"/>
      <c r="I60" s="841"/>
      <c r="J60" s="842"/>
      <c r="K60" s="191"/>
    </row>
    <row r="61" spans="1:16">
      <c r="A61" s="126" t="s">
        <v>440</v>
      </c>
      <c r="B61" s="14"/>
      <c r="C61" s="4" t="s">
        <v>604</v>
      </c>
      <c r="D61" s="127"/>
      <c r="E61" s="34" t="s">
        <v>445</v>
      </c>
      <c r="F61" s="4">
        <v>68</v>
      </c>
      <c r="G61" s="4">
        <v>65</v>
      </c>
      <c r="H61" s="4">
        <v>66</v>
      </c>
      <c r="I61" s="4">
        <v>65</v>
      </c>
      <c r="J61" s="167">
        <v>65</v>
      </c>
      <c r="K61" s="156">
        <v>65</v>
      </c>
    </row>
    <row r="62" spans="1:16">
      <c r="A62" s="126" t="s">
        <v>492</v>
      </c>
      <c r="B62" s="14"/>
      <c r="C62" s="4" t="s">
        <v>605</v>
      </c>
      <c r="D62" s="127"/>
      <c r="E62" s="34" t="s">
        <v>276</v>
      </c>
      <c r="F62" s="4">
        <v>15</v>
      </c>
      <c r="G62" s="4">
        <v>18</v>
      </c>
      <c r="H62" s="4">
        <v>21</v>
      </c>
      <c r="I62" s="4">
        <v>23</v>
      </c>
      <c r="J62" s="167">
        <v>25</v>
      </c>
      <c r="K62" s="156">
        <v>25</v>
      </c>
    </row>
    <row r="63" spans="1:16" ht="23.25" customHeight="1">
      <c r="A63" s="126" t="s">
        <v>799</v>
      </c>
      <c r="B63" s="14"/>
      <c r="C63" s="4" t="s">
        <v>606</v>
      </c>
      <c r="D63" s="127"/>
      <c r="E63" s="34" t="s">
        <v>445</v>
      </c>
      <c r="F63" s="128">
        <v>11</v>
      </c>
      <c r="G63" s="128">
        <v>13</v>
      </c>
      <c r="H63" s="128">
        <v>15</v>
      </c>
      <c r="I63" s="128">
        <v>16</v>
      </c>
      <c r="J63" s="168">
        <v>17</v>
      </c>
      <c r="K63" s="278">
        <v>17</v>
      </c>
      <c r="M63" s="29"/>
    </row>
    <row r="64" spans="1:16" ht="16.5" customHeight="1">
      <c r="A64" s="126" t="s">
        <v>615</v>
      </c>
      <c r="B64" s="14"/>
      <c r="C64" s="4" t="s">
        <v>461</v>
      </c>
      <c r="D64" s="127"/>
      <c r="E64" s="34" t="s">
        <v>276</v>
      </c>
      <c r="F64" s="128">
        <v>2</v>
      </c>
      <c r="G64" s="128">
        <v>16</v>
      </c>
      <c r="H64" s="128">
        <v>2</v>
      </c>
      <c r="I64" s="128">
        <v>2</v>
      </c>
      <c r="J64" s="168">
        <v>2</v>
      </c>
      <c r="K64" s="278">
        <v>2</v>
      </c>
      <c r="M64" s="29"/>
    </row>
    <row r="65" spans="1:12" ht="26.4">
      <c r="A65" s="126" t="s">
        <v>460</v>
      </c>
      <c r="B65" s="14"/>
      <c r="C65" s="4" t="s">
        <v>81</v>
      </c>
      <c r="D65" s="127"/>
      <c r="E65" s="34" t="s">
        <v>276</v>
      </c>
      <c r="F65" s="128">
        <f>F181+F187+F123</f>
        <v>31</v>
      </c>
      <c r="G65" s="128">
        <v>30</v>
      </c>
      <c r="H65" s="128">
        <v>35</v>
      </c>
      <c r="I65" s="128">
        <v>40</v>
      </c>
      <c r="J65" s="168">
        <v>40</v>
      </c>
      <c r="K65" s="278">
        <v>40</v>
      </c>
    </row>
    <row r="66" spans="1:12" ht="26.25" customHeight="1">
      <c r="A66" s="126" t="s">
        <v>80</v>
      </c>
      <c r="B66" s="14"/>
      <c r="C66" s="4" t="s">
        <v>118</v>
      </c>
      <c r="D66" s="129"/>
      <c r="E66" s="34" t="s">
        <v>276</v>
      </c>
      <c r="F66" s="128" t="s">
        <v>82</v>
      </c>
      <c r="G66" s="128" t="s">
        <v>83</v>
      </c>
      <c r="H66" s="128" t="s">
        <v>82</v>
      </c>
      <c r="I66" s="128" t="s">
        <v>82</v>
      </c>
      <c r="J66" s="168" t="s">
        <v>83</v>
      </c>
      <c r="K66" s="278" t="s">
        <v>83</v>
      </c>
    </row>
    <row r="67" spans="1:12" ht="13.5" customHeight="1">
      <c r="A67" s="126" t="s">
        <v>117</v>
      </c>
      <c r="B67" s="14"/>
      <c r="C67" s="4" t="s">
        <v>655</v>
      </c>
      <c r="D67" s="129"/>
      <c r="E67" s="34" t="s">
        <v>445</v>
      </c>
      <c r="F67" s="4">
        <v>7</v>
      </c>
      <c r="G67" s="4">
        <v>6.8</v>
      </c>
      <c r="H67" s="4">
        <v>6.7</v>
      </c>
      <c r="I67" s="4">
        <v>6.6</v>
      </c>
      <c r="J67" s="167">
        <v>6.5</v>
      </c>
      <c r="K67" s="156">
        <v>6.5</v>
      </c>
      <c r="L67" s="72"/>
    </row>
    <row r="68" spans="1:12" ht="13.5" customHeight="1">
      <c r="A68" s="126" t="s">
        <v>283</v>
      </c>
      <c r="B68" s="14"/>
      <c r="C68" s="4" t="s">
        <v>499</v>
      </c>
      <c r="D68" s="129"/>
      <c r="E68" s="34" t="s">
        <v>285</v>
      </c>
      <c r="F68" s="4"/>
      <c r="G68" s="4"/>
      <c r="H68" s="4" t="s">
        <v>286</v>
      </c>
      <c r="I68" s="4" t="s">
        <v>287</v>
      </c>
      <c r="J68" s="167" t="s">
        <v>288</v>
      </c>
      <c r="K68" s="156" t="s">
        <v>288</v>
      </c>
      <c r="L68" s="72"/>
    </row>
    <row r="69" spans="1:12" ht="24" customHeight="1">
      <c r="A69" s="126" t="s">
        <v>654</v>
      </c>
      <c r="B69" s="14"/>
      <c r="C69" s="4" t="s">
        <v>818</v>
      </c>
      <c r="D69" s="129"/>
      <c r="E69" s="34" t="s">
        <v>276</v>
      </c>
      <c r="F69" s="34" t="s">
        <v>634</v>
      </c>
      <c r="G69" s="34" t="s">
        <v>634</v>
      </c>
      <c r="H69" s="34" t="s">
        <v>634</v>
      </c>
      <c r="I69" s="34" t="s">
        <v>634</v>
      </c>
      <c r="J69" s="169" t="s">
        <v>634</v>
      </c>
      <c r="K69" s="279" t="s">
        <v>634</v>
      </c>
    </row>
    <row r="70" spans="1:12" ht="24.75" customHeight="1">
      <c r="A70" s="126" t="s">
        <v>498</v>
      </c>
      <c r="B70" s="14"/>
      <c r="C70" s="4" t="s">
        <v>284</v>
      </c>
      <c r="D70" s="129"/>
      <c r="E70" s="34" t="s">
        <v>276</v>
      </c>
      <c r="F70" s="34" t="s">
        <v>634</v>
      </c>
      <c r="G70" s="34" t="s">
        <v>634</v>
      </c>
      <c r="H70" s="34" t="s">
        <v>634</v>
      </c>
      <c r="I70" s="34" t="s">
        <v>634</v>
      </c>
      <c r="J70" s="169" t="s">
        <v>634</v>
      </c>
      <c r="K70" s="279" t="s">
        <v>634</v>
      </c>
    </row>
    <row r="71" spans="1:12" ht="22.35" customHeight="1">
      <c r="A71" s="843" t="s">
        <v>406</v>
      </c>
      <c r="B71" s="843"/>
      <c r="C71" s="843"/>
      <c r="D71" s="843"/>
      <c r="E71" s="843"/>
      <c r="F71" s="843"/>
      <c r="G71" s="843"/>
      <c r="H71" s="843"/>
      <c r="I71" s="843"/>
      <c r="J71" s="844"/>
      <c r="K71" s="186"/>
    </row>
    <row r="72" spans="1:12" ht="12.75" customHeight="1">
      <c r="A72" s="845" t="s">
        <v>627</v>
      </c>
      <c r="B72" s="845"/>
      <c r="C72" s="845"/>
      <c r="D72" s="845"/>
      <c r="E72" s="845"/>
      <c r="F72" s="845"/>
      <c r="G72" s="845"/>
      <c r="H72" s="845"/>
      <c r="I72" s="845"/>
      <c r="J72" s="846"/>
      <c r="K72" s="187"/>
    </row>
    <row r="73" spans="1:12" ht="12.75" customHeight="1">
      <c r="A73" s="845" t="s">
        <v>274</v>
      </c>
      <c r="B73" s="845"/>
      <c r="C73" s="845"/>
      <c r="D73" s="845"/>
      <c r="E73" s="845"/>
      <c r="F73" s="845"/>
      <c r="G73" s="845"/>
      <c r="H73" s="845"/>
      <c r="I73" s="845"/>
      <c r="J73" s="846"/>
      <c r="K73" s="187"/>
    </row>
    <row r="74" spans="1:12">
      <c r="A74" s="8" t="s">
        <v>133</v>
      </c>
      <c r="B74" s="8"/>
      <c r="C74" s="15" t="s">
        <v>628</v>
      </c>
      <c r="D74" s="5"/>
      <c r="E74" s="6" t="s">
        <v>276</v>
      </c>
      <c r="F74" s="7">
        <v>157</v>
      </c>
      <c r="G74" s="7">
        <v>150</v>
      </c>
      <c r="H74" s="7">
        <v>155</v>
      </c>
      <c r="I74" s="7">
        <v>160</v>
      </c>
      <c r="J74" s="142">
        <v>165</v>
      </c>
      <c r="K74" s="143">
        <v>165</v>
      </c>
    </row>
    <row r="75" spans="1:12">
      <c r="A75" s="10" t="s">
        <v>626</v>
      </c>
      <c r="B75" s="10"/>
      <c r="C75" s="15" t="s">
        <v>790</v>
      </c>
      <c r="D75" s="5"/>
      <c r="E75" s="6" t="s">
        <v>445</v>
      </c>
      <c r="F75" s="7">
        <v>98</v>
      </c>
      <c r="G75" s="7">
        <v>98</v>
      </c>
      <c r="H75" s="7">
        <v>98</v>
      </c>
      <c r="I75" s="7">
        <v>98</v>
      </c>
      <c r="J75" s="142">
        <v>98</v>
      </c>
      <c r="K75" s="143">
        <v>98</v>
      </c>
    </row>
    <row r="76" spans="1:12">
      <c r="A76" s="10" t="s">
        <v>134</v>
      </c>
      <c r="B76" s="10"/>
      <c r="C76" s="15" t="s">
        <v>527</v>
      </c>
      <c r="D76" s="5"/>
      <c r="E76" s="6" t="s">
        <v>276</v>
      </c>
      <c r="F76" s="7">
        <v>98</v>
      </c>
      <c r="G76" s="7">
        <v>98</v>
      </c>
      <c r="H76" s="7">
        <v>98</v>
      </c>
      <c r="I76" s="7">
        <v>12</v>
      </c>
      <c r="J76" s="142">
        <v>14</v>
      </c>
      <c r="K76" s="143">
        <v>16</v>
      </c>
    </row>
    <row r="77" spans="1:12" ht="12.75" customHeight="1">
      <c r="A77" s="10" t="s">
        <v>526</v>
      </c>
      <c r="B77" s="10"/>
      <c r="C77" s="873" t="s">
        <v>76</v>
      </c>
      <c r="D77" s="5"/>
      <c r="E77" s="6"/>
      <c r="F77" s="7"/>
      <c r="G77" s="40"/>
      <c r="H77" s="7"/>
      <c r="I77" s="7"/>
      <c r="J77" s="142"/>
      <c r="K77" s="143"/>
    </row>
    <row r="78" spans="1:12">
      <c r="A78" s="10" t="s">
        <v>528</v>
      </c>
      <c r="B78" s="10"/>
      <c r="C78" s="873"/>
      <c r="D78" s="5"/>
      <c r="E78" s="6" t="s">
        <v>445</v>
      </c>
      <c r="F78" s="7">
        <v>99</v>
      </c>
      <c r="G78" s="7">
        <v>99</v>
      </c>
      <c r="H78" s="7">
        <v>99</v>
      </c>
      <c r="I78" s="7">
        <v>99</v>
      </c>
      <c r="J78" s="142">
        <v>99</v>
      </c>
      <c r="K78" s="143">
        <v>99</v>
      </c>
    </row>
    <row r="79" spans="1:12">
      <c r="A79" s="236" t="s">
        <v>75</v>
      </c>
      <c r="B79" s="236"/>
      <c r="C79" s="201" t="s">
        <v>135</v>
      </c>
      <c r="D79" s="133"/>
      <c r="E79" s="153" t="s">
        <v>445</v>
      </c>
      <c r="F79" s="154">
        <v>98</v>
      </c>
      <c r="G79" s="154">
        <v>99</v>
      </c>
      <c r="H79" s="154">
        <v>99</v>
      </c>
      <c r="I79" s="154">
        <v>99</v>
      </c>
      <c r="J79" s="149">
        <v>99</v>
      </c>
      <c r="K79" s="143">
        <v>99</v>
      </c>
    </row>
    <row r="80" spans="1:12">
      <c r="A80" s="874" t="s">
        <v>112</v>
      </c>
      <c r="B80" s="875"/>
      <c r="C80" s="875"/>
      <c r="D80" s="875"/>
      <c r="E80" s="875"/>
      <c r="F80" s="875"/>
      <c r="G80" s="875"/>
      <c r="H80" s="875"/>
      <c r="I80" s="875"/>
      <c r="J80" s="875"/>
      <c r="K80" s="248"/>
    </row>
    <row r="81" spans="1:11" ht="12.75" customHeight="1">
      <c r="A81" s="869" t="s">
        <v>713</v>
      </c>
      <c r="B81" s="870"/>
      <c r="C81" s="870"/>
      <c r="D81" s="870"/>
      <c r="E81" s="870"/>
      <c r="F81" s="870"/>
      <c r="G81" s="870"/>
      <c r="H81" s="870"/>
      <c r="I81" s="870"/>
      <c r="J81" s="870"/>
      <c r="K81" s="250"/>
    </row>
    <row r="82" spans="1:11" ht="12.75" customHeight="1">
      <c r="A82" s="871" t="s">
        <v>205</v>
      </c>
      <c r="B82" s="872"/>
      <c r="C82" s="872"/>
      <c r="D82" s="872"/>
      <c r="E82" s="872"/>
      <c r="F82" s="872"/>
      <c r="G82" s="872"/>
      <c r="H82" s="872"/>
      <c r="I82" s="872"/>
      <c r="J82" s="872"/>
      <c r="K82" s="251"/>
    </row>
    <row r="83" spans="1:11">
      <c r="A83" s="280" t="s">
        <v>607</v>
      </c>
      <c r="B83" s="284"/>
      <c r="C83" s="288" t="s">
        <v>608</v>
      </c>
      <c r="D83" s="289"/>
      <c r="E83" s="292" t="s">
        <v>276</v>
      </c>
      <c r="F83" s="137">
        <v>785</v>
      </c>
      <c r="G83" s="137">
        <v>740</v>
      </c>
      <c r="H83" s="165">
        <v>745</v>
      </c>
      <c r="I83" s="288">
        <v>760</v>
      </c>
      <c r="J83" s="288">
        <v>770</v>
      </c>
      <c r="K83" s="288" t="s">
        <v>738</v>
      </c>
    </row>
    <row r="84" spans="1:11" ht="13.8" thickBot="1">
      <c r="A84" s="280" t="s">
        <v>146</v>
      </c>
      <c r="B84" s="285"/>
      <c r="C84" s="288" t="s">
        <v>169</v>
      </c>
      <c r="D84" s="289"/>
      <c r="E84" s="293" t="s">
        <v>276</v>
      </c>
      <c r="F84" s="281">
        <v>760</v>
      </c>
      <c r="G84" s="291">
        <v>770</v>
      </c>
      <c r="H84" s="294" t="s">
        <v>738</v>
      </c>
      <c r="I84" s="288">
        <v>180</v>
      </c>
      <c r="J84" s="288">
        <v>190</v>
      </c>
      <c r="K84" s="288" t="s">
        <v>739</v>
      </c>
    </row>
    <row r="85" spans="1:11" ht="13.8" thickBot="1">
      <c r="A85" s="280" t="s">
        <v>186</v>
      </c>
      <c r="B85" s="285"/>
      <c r="C85" s="288" t="s">
        <v>187</v>
      </c>
      <c r="D85" s="289"/>
      <c r="E85" s="293" t="s">
        <v>276</v>
      </c>
      <c r="F85" s="281">
        <v>180</v>
      </c>
      <c r="G85" s="291">
        <v>190</v>
      </c>
      <c r="H85" s="294" t="s">
        <v>739</v>
      </c>
      <c r="I85" s="288">
        <v>760</v>
      </c>
      <c r="J85" s="288">
        <v>770</v>
      </c>
      <c r="K85" s="288" t="s">
        <v>738</v>
      </c>
    </row>
    <row r="86" spans="1:11" ht="13.05" customHeight="1" thickBot="1">
      <c r="A86" s="280" t="s">
        <v>188</v>
      </c>
      <c r="B86" s="285"/>
      <c r="C86" s="288" t="s">
        <v>185</v>
      </c>
      <c r="D86" s="289"/>
      <c r="E86" s="293" t="s">
        <v>276</v>
      </c>
      <c r="F86" s="281">
        <v>760</v>
      </c>
      <c r="G86" s="291">
        <v>770</v>
      </c>
      <c r="H86" s="294" t="s">
        <v>738</v>
      </c>
      <c r="I86" s="288">
        <v>890</v>
      </c>
      <c r="J86" s="288">
        <v>890</v>
      </c>
      <c r="K86" s="288" t="s">
        <v>740</v>
      </c>
    </row>
    <row r="87" spans="1:11" ht="13.8" thickBot="1">
      <c r="A87" s="280" t="s">
        <v>467</v>
      </c>
      <c r="B87" s="285"/>
      <c r="C87" s="288" t="s">
        <v>408</v>
      </c>
      <c r="D87" s="289"/>
      <c r="E87" s="293" t="s">
        <v>276</v>
      </c>
      <c r="F87" s="281">
        <v>890</v>
      </c>
      <c r="G87" s="291">
        <v>890</v>
      </c>
      <c r="H87" s="294" t="s">
        <v>740</v>
      </c>
      <c r="I87" s="288">
        <v>200</v>
      </c>
      <c r="J87" s="288">
        <v>200</v>
      </c>
      <c r="K87" s="288" t="s">
        <v>741</v>
      </c>
    </row>
    <row r="88" spans="1:11" ht="13.8" thickBot="1">
      <c r="A88" s="280" t="s">
        <v>136</v>
      </c>
      <c r="B88" s="285"/>
      <c r="C88" s="288" t="s">
        <v>544</v>
      </c>
      <c r="D88" s="289"/>
      <c r="E88" s="293" t="s">
        <v>276</v>
      </c>
      <c r="F88" s="281">
        <v>200</v>
      </c>
      <c r="G88" s="291">
        <v>200</v>
      </c>
      <c r="H88" s="294" t="s">
        <v>741</v>
      </c>
      <c r="I88" s="288">
        <v>17</v>
      </c>
      <c r="J88" s="288">
        <v>15</v>
      </c>
      <c r="K88" s="288">
        <v>15</v>
      </c>
    </row>
    <row r="89" spans="1:11" ht="13.5" customHeight="1" thickBot="1">
      <c r="A89" s="280" t="s">
        <v>137</v>
      </c>
      <c r="B89" s="285"/>
      <c r="C89" s="288" t="s">
        <v>545</v>
      </c>
      <c r="D89" s="289"/>
      <c r="E89" s="293" t="s">
        <v>276</v>
      </c>
      <c r="F89" s="281">
        <v>17</v>
      </c>
      <c r="G89" s="291">
        <v>15</v>
      </c>
      <c r="H89" s="294">
        <v>15</v>
      </c>
      <c r="I89" s="288">
        <v>2200</v>
      </c>
      <c r="J89" s="288">
        <v>2300</v>
      </c>
      <c r="K89" s="288" t="s">
        <v>742</v>
      </c>
    </row>
    <row r="90" spans="1:11" ht="13.8" thickBot="1">
      <c r="A90" s="280" t="s">
        <v>733</v>
      </c>
      <c r="B90" s="285"/>
      <c r="C90" s="288" t="s">
        <v>318</v>
      </c>
      <c r="D90" s="289"/>
      <c r="E90" s="293" t="s">
        <v>276</v>
      </c>
      <c r="F90" s="281">
        <v>2200</v>
      </c>
      <c r="G90" s="291">
        <v>2300</v>
      </c>
      <c r="H90" s="294" t="s">
        <v>742</v>
      </c>
      <c r="I90" s="288">
        <v>200</v>
      </c>
      <c r="J90" s="288">
        <v>300</v>
      </c>
      <c r="K90" s="288">
        <v>500</v>
      </c>
    </row>
    <row r="91" spans="1:11" ht="13.8" thickBot="1">
      <c r="A91" s="280" t="s">
        <v>407</v>
      </c>
      <c r="B91" s="285"/>
      <c r="C91" s="288" t="s">
        <v>320</v>
      </c>
      <c r="D91" s="289"/>
      <c r="E91" s="293" t="s">
        <v>276</v>
      </c>
      <c r="F91" s="281">
        <v>200</v>
      </c>
      <c r="G91" s="291">
        <v>300</v>
      </c>
      <c r="H91" s="294">
        <v>500</v>
      </c>
      <c r="I91" s="288">
        <v>65</v>
      </c>
      <c r="J91" s="288">
        <v>70</v>
      </c>
      <c r="K91" s="288" t="s">
        <v>743</v>
      </c>
    </row>
    <row r="92" spans="1:11" ht="12.75" customHeight="1" thickBot="1">
      <c r="A92" s="280" t="s">
        <v>466</v>
      </c>
      <c r="B92" s="285"/>
      <c r="C92" s="288" t="s">
        <v>505</v>
      </c>
      <c r="D92" s="289"/>
      <c r="E92" s="293" t="s">
        <v>445</v>
      </c>
      <c r="F92" s="281">
        <v>65</v>
      </c>
      <c r="G92" s="291">
        <v>70</v>
      </c>
      <c r="H92" s="294" t="s">
        <v>743</v>
      </c>
      <c r="I92" s="288">
        <v>27</v>
      </c>
      <c r="J92" s="288">
        <v>28</v>
      </c>
      <c r="K92" s="288" t="s">
        <v>744</v>
      </c>
    </row>
    <row r="93" spans="1:11" ht="27" thickBot="1">
      <c r="A93" s="280" t="s">
        <v>734</v>
      </c>
      <c r="B93" s="285"/>
      <c r="C93" s="288" t="s">
        <v>475</v>
      </c>
      <c r="D93" s="289"/>
      <c r="E93" s="293" t="s">
        <v>276</v>
      </c>
      <c r="F93" s="281">
        <v>27</v>
      </c>
      <c r="G93" s="291">
        <v>28</v>
      </c>
      <c r="H93" s="294" t="s">
        <v>744</v>
      </c>
      <c r="I93" s="288">
        <v>90</v>
      </c>
      <c r="J93" s="288">
        <v>95</v>
      </c>
      <c r="K93" s="288" t="s">
        <v>745</v>
      </c>
    </row>
    <row r="94" spans="1:11" ht="16.2" thickBot="1">
      <c r="A94" s="280" t="s">
        <v>319</v>
      </c>
      <c r="B94" s="285"/>
      <c r="C94" s="290"/>
      <c r="D94" s="289"/>
      <c r="E94" s="293" t="s">
        <v>445</v>
      </c>
      <c r="F94" s="281">
        <v>90</v>
      </c>
      <c r="G94" s="291">
        <v>95</v>
      </c>
      <c r="H94" s="294" t="s">
        <v>745</v>
      </c>
      <c r="I94" s="288">
        <v>250</v>
      </c>
      <c r="J94" s="288">
        <v>150</v>
      </c>
      <c r="K94" s="288" t="s">
        <v>746</v>
      </c>
    </row>
    <row r="95" spans="1:11" ht="13.8" thickBot="1">
      <c r="A95" s="280" t="s">
        <v>321</v>
      </c>
      <c r="B95" s="285"/>
      <c r="C95" s="288" t="s">
        <v>372</v>
      </c>
      <c r="D95" s="289"/>
      <c r="E95" s="293" t="s">
        <v>276</v>
      </c>
      <c r="F95" s="281">
        <v>250</v>
      </c>
      <c r="G95" s="291">
        <v>150</v>
      </c>
      <c r="H95" s="294" t="s">
        <v>746</v>
      </c>
      <c r="I95" s="288">
        <v>100</v>
      </c>
      <c r="J95" s="288">
        <v>50</v>
      </c>
      <c r="K95" s="288" t="s">
        <v>747</v>
      </c>
    </row>
    <row r="96" spans="1:11" ht="13.8" thickBot="1">
      <c r="A96" s="280" t="s">
        <v>503</v>
      </c>
      <c r="B96" s="285"/>
      <c r="C96" s="139"/>
      <c r="D96" s="289"/>
      <c r="E96" s="293" t="s">
        <v>276</v>
      </c>
      <c r="F96" s="281">
        <v>100</v>
      </c>
      <c r="G96" s="291">
        <v>50</v>
      </c>
      <c r="H96" s="294" t="s">
        <v>747</v>
      </c>
      <c r="I96" s="288">
        <v>100</v>
      </c>
      <c r="J96" s="288">
        <v>50</v>
      </c>
      <c r="K96" s="288" t="s">
        <v>748</v>
      </c>
    </row>
    <row r="97" spans="1:11" ht="13.8" thickBot="1">
      <c r="A97" s="280" t="s">
        <v>504</v>
      </c>
      <c r="B97" s="286"/>
      <c r="C97" s="139"/>
      <c r="D97" s="289"/>
      <c r="E97" s="293" t="s">
        <v>276</v>
      </c>
      <c r="F97" s="281">
        <v>100</v>
      </c>
      <c r="G97" s="291">
        <v>50</v>
      </c>
      <c r="H97" s="294" t="s">
        <v>748</v>
      </c>
      <c r="I97" s="288">
        <v>50</v>
      </c>
      <c r="J97" s="288">
        <v>30</v>
      </c>
      <c r="K97" s="288" t="s">
        <v>747</v>
      </c>
    </row>
    <row r="98" spans="1:11" ht="27" thickBot="1">
      <c r="A98" s="280" t="s">
        <v>735</v>
      </c>
      <c r="B98" s="285"/>
      <c r="C98" s="288" t="s">
        <v>373</v>
      </c>
      <c r="D98" s="289"/>
      <c r="E98" s="293" t="s">
        <v>276</v>
      </c>
      <c r="F98" s="281">
        <v>50</v>
      </c>
      <c r="G98" s="291">
        <v>30</v>
      </c>
      <c r="H98" s="294" t="s">
        <v>747</v>
      </c>
      <c r="I98" s="288">
        <v>90</v>
      </c>
      <c r="J98" s="288">
        <v>95</v>
      </c>
      <c r="K98" s="288" t="s">
        <v>749</v>
      </c>
    </row>
    <row r="99" spans="1:11" ht="13.8" thickBot="1">
      <c r="A99" s="280" t="s">
        <v>736</v>
      </c>
      <c r="B99" s="287"/>
      <c r="C99" s="288" t="s">
        <v>616</v>
      </c>
      <c r="D99" s="289"/>
      <c r="E99" s="293" t="s">
        <v>445</v>
      </c>
      <c r="F99" s="281">
        <v>90</v>
      </c>
      <c r="G99" s="291">
        <v>95</v>
      </c>
      <c r="H99" s="294" t="s">
        <v>749</v>
      </c>
      <c r="I99" s="288">
        <v>1400</v>
      </c>
      <c r="J99" s="288">
        <v>1500</v>
      </c>
      <c r="K99" s="288" t="s">
        <v>750</v>
      </c>
    </row>
    <row r="100" spans="1:11">
      <c r="A100" s="280" t="s">
        <v>737</v>
      </c>
      <c r="B100" s="287"/>
      <c r="C100" s="288" t="s">
        <v>617</v>
      </c>
      <c r="D100" s="289"/>
      <c r="E100" s="293" t="s">
        <v>552</v>
      </c>
      <c r="F100" s="283">
        <v>1400</v>
      </c>
      <c r="G100" s="282">
        <v>1500</v>
      </c>
      <c r="H100" s="295" t="s">
        <v>750</v>
      </c>
      <c r="I100" s="288">
        <v>500</v>
      </c>
      <c r="J100" s="288">
        <v>600</v>
      </c>
      <c r="K100" s="288">
        <v>650</v>
      </c>
    </row>
    <row r="101" spans="1:11" ht="19.05" customHeight="1">
      <c r="A101" s="897" t="s">
        <v>638</v>
      </c>
      <c r="B101" s="898"/>
      <c r="C101" s="899"/>
      <c r="D101" s="899"/>
      <c r="E101" s="890"/>
      <c r="F101" s="890"/>
      <c r="G101" s="890"/>
      <c r="H101" s="890"/>
      <c r="I101" s="899"/>
      <c r="J101" s="899"/>
      <c r="K101" s="296"/>
    </row>
    <row r="102" spans="1:11" ht="12.75" customHeight="1">
      <c r="A102" s="891" t="s">
        <v>751</v>
      </c>
      <c r="B102" s="297"/>
      <c r="C102" s="892" t="s">
        <v>543</v>
      </c>
      <c r="D102" s="297"/>
      <c r="E102" s="293" t="s">
        <v>276</v>
      </c>
      <c r="F102" s="299">
        <v>1800</v>
      </c>
      <c r="G102" s="137">
        <v>1750</v>
      </c>
      <c r="H102" s="165">
        <v>1750</v>
      </c>
      <c r="I102" s="288">
        <v>1200</v>
      </c>
      <c r="J102" s="288">
        <v>1200</v>
      </c>
      <c r="K102" s="288" t="s">
        <v>762</v>
      </c>
    </row>
    <row r="103" spans="1:11">
      <c r="A103" s="891"/>
      <c r="B103" s="297"/>
      <c r="C103" s="892"/>
      <c r="D103" s="297"/>
      <c r="E103" s="293" t="s">
        <v>445</v>
      </c>
      <c r="F103" s="73">
        <v>6</v>
      </c>
      <c r="G103" s="7">
        <v>7</v>
      </c>
      <c r="H103" s="142">
        <v>7</v>
      </c>
      <c r="I103" s="288">
        <v>7</v>
      </c>
      <c r="J103" s="288">
        <v>8</v>
      </c>
      <c r="K103" s="288" t="s">
        <v>763</v>
      </c>
    </row>
    <row r="104" spans="1:11">
      <c r="A104" s="280" t="s">
        <v>619</v>
      </c>
      <c r="B104" s="297"/>
      <c r="C104" s="288" t="s">
        <v>241</v>
      </c>
      <c r="D104" s="297"/>
      <c r="E104" s="293" t="s">
        <v>276</v>
      </c>
      <c r="F104" s="73">
        <v>45</v>
      </c>
      <c r="G104" s="7">
        <v>50</v>
      </c>
      <c r="H104" s="142">
        <v>50</v>
      </c>
      <c r="I104" s="288">
        <v>6</v>
      </c>
      <c r="J104" s="288">
        <v>8</v>
      </c>
      <c r="K104" s="288" t="s">
        <v>764</v>
      </c>
    </row>
    <row r="105" spans="1:11">
      <c r="A105" s="280" t="s">
        <v>410</v>
      </c>
      <c r="B105" s="297"/>
      <c r="C105" s="288" t="s">
        <v>618</v>
      </c>
      <c r="D105" s="297"/>
      <c r="E105" s="293" t="s">
        <v>276</v>
      </c>
      <c r="F105" s="73">
        <v>750</v>
      </c>
      <c r="G105" s="7">
        <v>800</v>
      </c>
      <c r="H105" s="142">
        <v>900</v>
      </c>
      <c r="I105" s="288">
        <v>100</v>
      </c>
      <c r="J105" s="288">
        <v>100</v>
      </c>
      <c r="K105" s="288" t="s">
        <v>745</v>
      </c>
    </row>
    <row r="106" spans="1:11" ht="26.4">
      <c r="A106" s="280" t="s">
        <v>253</v>
      </c>
      <c r="B106" s="297"/>
      <c r="C106" s="288" t="s">
        <v>620</v>
      </c>
      <c r="D106" s="297"/>
      <c r="E106" s="293" t="s">
        <v>445</v>
      </c>
      <c r="F106" s="73">
        <v>60</v>
      </c>
      <c r="G106" s="7">
        <v>70</v>
      </c>
      <c r="H106" s="142">
        <v>70</v>
      </c>
      <c r="I106" s="288">
        <v>99</v>
      </c>
      <c r="J106" s="288">
        <v>99</v>
      </c>
      <c r="K106" s="288" t="s">
        <v>765</v>
      </c>
    </row>
    <row r="107" spans="1:11">
      <c r="A107" s="280" t="s">
        <v>752</v>
      </c>
      <c r="B107" s="297"/>
      <c r="C107" s="892" t="s">
        <v>621</v>
      </c>
      <c r="D107" s="297"/>
      <c r="E107" s="293" t="s">
        <v>445</v>
      </c>
      <c r="F107" s="73">
        <v>1450</v>
      </c>
      <c r="G107" s="7">
        <v>1500</v>
      </c>
      <c r="H107" s="142">
        <v>1500</v>
      </c>
      <c r="I107" s="288">
        <v>85</v>
      </c>
      <c r="J107" s="288">
        <v>95</v>
      </c>
      <c r="K107" s="288" t="s">
        <v>749</v>
      </c>
    </row>
    <row r="108" spans="1:11">
      <c r="A108" s="280" t="s">
        <v>753</v>
      </c>
      <c r="B108" s="297"/>
      <c r="C108" s="892"/>
      <c r="D108" s="297"/>
      <c r="E108" s="300" t="s">
        <v>276</v>
      </c>
      <c r="F108" s="73">
        <v>186</v>
      </c>
      <c r="G108" s="7">
        <v>190</v>
      </c>
      <c r="H108" s="142">
        <v>90</v>
      </c>
      <c r="I108" s="288">
        <v>17</v>
      </c>
      <c r="J108" s="288">
        <v>20</v>
      </c>
      <c r="K108" s="288">
        <v>20</v>
      </c>
    </row>
    <row r="109" spans="1:11">
      <c r="A109" s="280" t="s">
        <v>754</v>
      </c>
      <c r="B109" s="297"/>
      <c r="C109" s="892"/>
      <c r="D109" s="297"/>
      <c r="E109" s="300" t="s">
        <v>276</v>
      </c>
      <c r="F109" s="73">
        <v>99</v>
      </c>
      <c r="G109" s="7">
        <v>99</v>
      </c>
      <c r="H109" s="142">
        <v>99</v>
      </c>
      <c r="I109" s="288">
        <v>14</v>
      </c>
      <c r="J109" s="288">
        <v>15</v>
      </c>
      <c r="K109" s="288">
        <v>14</v>
      </c>
    </row>
    <row r="110" spans="1:11">
      <c r="A110" s="280" t="s">
        <v>755</v>
      </c>
      <c r="B110" s="297"/>
      <c r="C110" s="892"/>
      <c r="D110" s="297"/>
      <c r="E110" s="300" t="s">
        <v>276</v>
      </c>
      <c r="F110" s="73">
        <v>30</v>
      </c>
      <c r="G110" s="7">
        <v>25</v>
      </c>
      <c r="H110" s="142">
        <v>32</v>
      </c>
      <c r="I110" s="288">
        <v>0</v>
      </c>
      <c r="J110" s="288">
        <v>0</v>
      </c>
      <c r="K110" s="288">
        <v>1</v>
      </c>
    </row>
    <row r="111" spans="1:11">
      <c r="A111" s="280" t="s">
        <v>756</v>
      </c>
      <c r="B111" s="297"/>
      <c r="C111" s="895" t="s">
        <v>411</v>
      </c>
      <c r="D111" s="297"/>
      <c r="E111" s="293" t="s">
        <v>445</v>
      </c>
      <c r="F111" s="73">
        <v>40</v>
      </c>
      <c r="G111" s="7">
        <v>50</v>
      </c>
      <c r="H111" s="142">
        <v>50</v>
      </c>
      <c r="I111" s="288">
        <v>91</v>
      </c>
      <c r="J111" s="288">
        <v>93</v>
      </c>
      <c r="K111" s="288" t="s">
        <v>766</v>
      </c>
    </row>
    <row r="112" spans="1:11">
      <c r="A112" s="280" t="s">
        <v>757</v>
      </c>
      <c r="B112" s="297"/>
      <c r="C112" s="896"/>
      <c r="D112" s="297"/>
      <c r="E112" s="293" t="s">
        <v>276</v>
      </c>
      <c r="F112" s="73">
        <v>7</v>
      </c>
      <c r="G112" s="7">
        <v>8</v>
      </c>
      <c r="H112" s="142">
        <v>8</v>
      </c>
      <c r="I112" s="288">
        <v>55</v>
      </c>
      <c r="J112" s="288">
        <v>53</v>
      </c>
      <c r="K112" s="288" t="s">
        <v>767</v>
      </c>
    </row>
    <row r="113" spans="1:11">
      <c r="A113" s="280" t="s">
        <v>758</v>
      </c>
      <c r="B113" s="297"/>
      <c r="C113" s="896"/>
      <c r="D113" s="297"/>
      <c r="E113" s="293" t="s">
        <v>276</v>
      </c>
      <c r="F113" s="73">
        <v>7</v>
      </c>
      <c r="G113" s="7">
        <v>7</v>
      </c>
      <c r="H113" s="142">
        <v>7</v>
      </c>
      <c r="I113" s="288">
        <v>155</v>
      </c>
      <c r="J113" s="288">
        <v>157</v>
      </c>
      <c r="K113" s="288" t="s">
        <v>768</v>
      </c>
    </row>
    <row r="114" spans="1:11">
      <c r="A114" s="280" t="s">
        <v>759</v>
      </c>
      <c r="B114" s="297"/>
      <c r="C114" s="896"/>
      <c r="D114" s="297"/>
      <c r="E114" s="300" t="s">
        <v>276</v>
      </c>
      <c r="F114" s="210">
        <v>5</v>
      </c>
      <c r="G114" s="154">
        <v>5</v>
      </c>
      <c r="H114" s="149">
        <v>7</v>
      </c>
      <c r="I114" s="288">
        <v>185</v>
      </c>
      <c r="J114" s="288">
        <v>187</v>
      </c>
      <c r="K114" s="288">
        <v>189</v>
      </c>
    </row>
    <row r="115" spans="1:11">
      <c r="A115" s="280" t="s">
        <v>770</v>
      </c>
      <c r="B115" s="297"/>
      <c r="C115" s="896"/>
      <c r="D115" s="297"/>
      <c r="E115" s="300" t="s">
        <v>276</v>
      </c>
      <c r="F115" s="210">
        <v>5</v>
      </c>
      <c r="G115" s="154">
        <v>5</v>
      </c>
      <c r="H115" s="149">
        <v>7</v>
      </c>
      <c r="I115" s="288">
        <v>7</v>
      </c>
      <c r="J115" s="288">
        <v>8</v>
      </c>
      <c r="K115" s="288">
        <v>8</v>
      </c>
    </row>
    <row r="116" spans="1:11" ht="26.4">
      <c r="A116" s="280" t="s">
        <v>760</v>
      </c>
      <c r="B116" s="298"/>
      <c r="C116" s="288" t="s">
        <v>254</v>
      </c>
      <c r="D116" s="297"/>
      <c r="E116" s="300" t="s">
        <v>276</v>
      </c>
      <c r="F116" s="73">
        <v>7</v>
      </c>
      <c r="G116" s="7">
        <v>8</v>
      </c>
      <c r="H116" s="142">
        <v>8</v>
      </c>
      <c r="I116" s="288">
        <v>5</v>
      </c>
      <c r="J116" s="288">
        <v>10</v>
      </c>
      <c r="K116" s="288">
        <v>10</v>
      </c>
    </row>
    <row r="117" spans="1:11" ht="14.25" customHeight="1">
      <c r="A117" s="280" t="s">
        <v>469</v>
      </c>
      <c r="B117" s="298"/>
      <c r="C117" s="288" t="s">
        <v>255</v>
      </c>
      <c r="D117" s="297"/>
      <c r="E117" s="300" t="s">
        <v>276</v>
      </c>
      <c r="F117" s="73">
        <v>7</v>
      </c>
      <c r="G117" s="7">
        <v>7</v>
      </c>
      <c r="H117" s="142">
        <v>7</v>
      </c>
      <c r="I117" s="288">
        <v>5</v>
      </c>
      <c r="J117" s="288">
        <v>5</v>
      </c>
      <c r="K117" s="288" t="s">
        <v>769</v>
      </c>
    </row>
    <row r="118" spans="1:11" ht="26.4">
      <c r="A118" s="280" t="s">
        <v>761</v>
      </c>
      <c r="B118" s="298"/>
      <c r="C118" s="288" t="s">
        <v>622</v>
      </c>
      <c r="D118" s="297"/>
      <c r="E118" s="293" t="s">
        <v>276</v>
      </c>
      <c r="F118" s="210">
        <v>5</v>
      </c>
      <c r="G118" s="154">
        <v>5</v>
      </c>
      <c r="H118" s="149">
        <v>7</v>
      </c>
      <c r="I118" s="288">
        <v>7</v>
      </c>
      <c r="J118" s="288">
        <v>10</v>
      </c>
      <c r="K118" s="288">
        <v>12</v>
      </c>
    </row>
    <row r="119" spans="1:11" ht="12.75" customHeight="1">
      <c r="A119" s="893" t="s">
        <v>167</v>
      </c>
      <c r="B119" s="894"/>
      <c r="C119" s="894"/>
      <c r="D119" s="894"/>
      <c r="E119" s="894"/>
      <c r="F119" s="880"/>
      <c r="G119" s="880"/>
      <c r="H119" s="880"/>
      <c r="I119" s="894"/>
      <c r="J119" s="894"/>
      <c r="K119" s="301"/>
    </row>
    <row r="120" spans="1:11" ht="12.75" customHeight="1">
      <c r="A120" s="887" t="s">
        <v>274</v>
      </c>
      <c r="B120" s="888"/>
      <c r="C120" s="888"/>
      <c r="D120" s="888"/>
      <c r="E120" s="888"/>
      <c r="F120" s="888"/>
      <c r="G120" s="888"/>
      <c r="H120" s="888"/>
      <c r="I120" s="888"/>
      <c r="J120" s="888"/>
      <c r="K120" s="206"/>
    </row>
    <row r="121" spans="1:11">
      <c r="A121" s="253" t="s">
        <v>771</v>
      </c>
      <c r="B121" s="148"/>
      <c r="C121" s="222" t="s">
        <v>97</v>
      </c>
      <c r="D121" s="254"/>
      <c r="E121" s="223" t="s">
        <v>445</v>
      </c>
      <c r="F121" s="222">
        <v>65</v>
      </c>
      <c r="G121" s="222">
        <v>62</v>
      </c>
      <c r="H121" s="222">
        <v>30</v>
      </c>
      <c r="I121" s="222">
        <v>30</v>
      </c>
      <c r="J121" s="255">
        <v>30</v>
      </c>
      <c r="K121" s="156">
        <v>30</v>
      </c>
    </row>
    <row r="122" spans="1:11" ht="13.5" customHeight="1">
      <c r="A122" s="889" t="s">
        <v>697</v>
      </c>
      <c r="B122" s="890"/>
      <c r="C122" s="890"/>
      <c r="D122" s="890"/>
      <c r="E122" s="890"/>
      <c r="F122" s="890"/>
      <c r="G122" s="890"/>
      <c r="H122" s="890"/>
      <c r="I122" s="890"/>
      <c r="J122" s="890"/>
      <c r="K122" s="252"/>
    </row>
    <row r="123" spans="1:11" ht="13.8">
      <c r="A123" s="148" t="s">
        <v>206</v>
      </c>
      <c r="B123" s="256"/>
      <c r="C123" s="257" t="s">
        <v>98</v>
      </c>
      <c r="D123" s="258"/>
      <c r="E123" s="259" t="s">
        <v>276</v>
      </c>
      <c r="F123" s="260">
        <v>28</v>
      </c>
      <c r="G123" s="260">
        <v>28</v>
      </c>
      <c r="H123" s="261">
        <v>14</v>
      </c>
      <c r="I123" s="261">
        <v>15</v>
      </c>
      <c r="J123" s="262">
        <v>17</v>
      </c>
      <c r="K123" s="143">
        <v>20</v>
      </c>
    </row>
    <row r="124" spans="1:11" ht="17.100000000000001" customHeight="1">
      <c r="A124" s="881" t="s">
        <v>451</v>
      </c>
      <c r="B124" s="882"/>
      <c r="C124" s="882"/>
      <c r="D124" s="882"/>
      <c r="E124" s="882"/>
      <c r="F124" s="882"/>
      <c r="G124" s="882"/>
      <c r="H124" s="882"/>
      <c r="I124" s="882"/>
      <c r="J124" s="882"/>
      <c r="K124" s="232"/>
    </row>
    <row r="125" spans="1:11" ht="12.75" customHeight="1">
      <c r="A125" s="879" t="s">
        <v>431</v>
      </c>
      <c r="B125" s="880"/>
      <c r="C125" s="880"/>
      <c r="D125" s="880"/>
      <c r="E125" s="880"/>
      <c r="F125" s="880"/>
      <c r="G125" s="880"/>
      <c r="H125" s="880"/>
      <c r="I125" s="880"/>
      <c r="J125" s="880"/>
      <c r="K125" s="205"/>
    </row>
    <row r="126" spans="1:11" ht="12.75" customHeight="1">
      <c r="A126" s="883" t="s">
        <v>274</v>
      </c>
      <c r="B126" s="884"/>
      <c r="C126" s="884"/>
      <c r="D126" s="884"/>
      <c r="E126" s="884"/>
      <c r="F126" s="884"/>
      <c r="G126" s="884"/>
      <c r="H126" s="884"/>
      <c r="I126" s="884"/>
      <c r="J126" s="884"/>
      <c r="K126" s="234"/>
    </row>
    <row r="127" spans="1:11" ht="15.75" customHeight="1">
      <c r="A127" s="134" t="s">
        <v>432</v>
      </c>
      <c r="B127" s="134"/>
      <c r="C127" s="203" t="s">
        <v>473</v>
      </c>
      <c r="D127" s="135"/>
      <c r="E127" s="136" t="s">
        <v>276</v>
      </c>
      <c r="F127" s="137">
        <v>45</v>
      </c>
      <c r="G127" s="137">
        <v>45</v>
      </c>
      <c r="H127" s="137">
        <v>44</v>
      </c>
      <c r="I127" s="137">
        <v>45</v>
      </c>
      <c r="J127" s="165">
        <v>45</v>
      </c>
      <c r="K127" s="143">
        <v>45</v>
      </c>
    </row>
    <row r="128" spans="1:11" ht="15.75" customHeight="1">
      <c r="A128" s="8" t="s">
        <v>800</v>
      </c>
      <c r="B128" s="8"/>
      <c r="C128" s="15" t="s">
        <v>302</v>
      </c>
      <c r="D128" s="5"/>
      <c r="E128" s="6" t="s">
        <v>276</v>
      </c>
      <c r="F128" s="7"/>
      <c r="G128" s="7"/>
      <c r="H128" s="7">
        <v>3000</v>
      </c>
      <c r="I128" s="7">
        <v>3000</v>
      </c>
      <c r="J128" s="142">
        <v>3000</v>
      </c>
      <c r="K128" s="143">
        <v>3000</v>
      </c>
    </row>
    <row r="129" spans="1:11">
      <c r="A129" s="849" t="s">
        <v>112</v>
      </c>
      <c r="B129" s="849"/>
      <c r="C129" s="849"/>
      <c r="D129" s="849"/>
      <c r="E129" s="849"/>
      <c r="F129" s="849"/>
      <c r="G129" s="849"/>
      <c r="H129" s="849"/>
      <c r="I129" s="849"/>
      <c r="J129" s="850"/>
      <c r="K129" s="188"/>
    </row>
    <row r="130" spans="1:11" ht="12.75" customHeight="1">
      <c r="A130" s="847" t="s">
        <v>390</v>
      </c>
      <c r="B130" s="847"/>
      <c r="C130" s="847"/>
      <c r="D130" s="847"/>
      <c r="E130" s="847"/>
      <c r="F130" s="847"/>
      <c r="G130" s="847"/>
      <c r="H130" s="847"/>
      <c r="I130" s="847"/>
      <c r="J130" s="848"/>
      <c r="K130" s="190"/>
    </row>
    <row r="131" spans="1:11">
      <c r="A131" s="241" t="s">
        <v>575</v>
      </c>
      <c r="B131" s="241"/>
      <c r="C131" s="201" t="s">
        <v>576</v>
      </c>
      <c r="D131" s="133"/>
      <c r="E131" s="153" t="s">
        <v>276</v>
      </c>
      <c r="F131" s="154">
        <v>800</v>
      </c>
      <c r="G131" s="154">
        <v>800</v>
      </c>
      <c r="H131" s="154">
        <v>850</v>
      </c>
      <c r="I131" s="154">
        <v>850</v>
      </c>
      <c r="J131" s="149">
        <v>850</v>
      </c>
      <c r="K131" s="143">
        <v>850</v>
      </c>
    </row>
    <row r="132" spans="1:11" ht="26.55" customHeight="1">
      <c r="A132" s="885" t="s">
        <v>577</v>
      </c>
      <c r="B132" s="886"/>
      <c r="C132" s="886"/>
      <c r="D132" s="886"/>
      <c r="E132" s="886"/>
      <c r="F132" s="886"/>
      <c r="G132" s="886"/>
      <c r="H132" s="886"/>
      <c r="I132" s="886"/>
      <c r="J132" s="886"/>
      <c r="K132" s="215"/>
    </row>
    <row r="133" spans="1:11" ht="15.75" customHeight="1">
      <c r="A133" s="211" t="s">
        <v>432</v>
      </c>
      <c r="B133" s="211"/>
      <c r="C133" s="203" t="s">
        <v>32</v>
      </c>
      <c r="D133" s="135"/>
      <c r="E133" s="136" t="s">
        <v>276</v>
      </c>
      <c r="F133" s="137">
        <v>45</v>
      </c>
      <c r="G133" s="137">
        <v>45</v>
      </c>
      <c r="H133" s="137">
        <v>44</v>
      </c>
      <c r="I133" s="137">
        <v>45</v>
      </c>
      <c r="J133" s="165">
        <v>45</v>
      </c>
      <c r="K133" s="204">
        <v>45</v>
      </c>
    </row>
    <row r="134" spans="1:11" ht="26.25" customHeight="1">
      <c r="A134" s="30" t="s">
        <v>488</v>
      </c>
      <c r="B134" s="12"/>
      <c r="C134" s="15" t="s">
        <v>568</v>
      </c>
      <c r="D134" s="5"/>
      <c r="E134" s="6" t="s">
        <v>445</v>
      </c>
      <c r="F134" s="7">
        <v>20</v>
      </c>
      <c r="G134" s="7">
        <v>20</v>
      </c>
      <c r="H134" s="7">
        <v>80</v>
      </c>
      <c r="I134" s="7">
        <v>80</v>
      </c>
      <c r="J134" s="142">
        <v>80</v>
      </c>
      <c r="K134" s="143">
        <v>80</v>
      </c>
    </row>
    <row r="135" spans="1:11" ht="16.5" customHeight="1">
      <c r="A135" s="30" t="s">
        <v>523</v>
      </c>
      <c r="B135" s="12"/>
      <c r="C135" s="15" t="s">
        <v>502</v>
      </c>
      <c r="D135" s="5"/>
      <c r="E135" s="6" t="s">
        <v>276</v>
      </c>
      <c r="F135" s="7">
        <v>300</v>
      </c>
      <c r="G135" s="7">
        <v>300</v>
      </c>
      <c r="H135" s="7">
        <v>150</v>
      </c>
      <c r="I135" s="7">
        <v>150</v>
      </c>
      <c r="J135" s="142">
        <v>150</v>
      </c>
      <c r="K135" s="143">
        <v>150</v>
      </c>
    </row>
    <row r="136" spans="1:11">
      <c r="A136" s="12" t="s">
        <v>151</v>
      </c>
      <c r="B136" s="12"/>
      <c r="C136" s="15" t="s">
        <v>152</v>
      </c>
      <c r="D136" s="5"/>
      <c r="E136" s="6" t="s">
        <v>153</v>
      </c>
      <c r="F136" s="7">
        <v>2</v>
      </c>
      <c r="G136" s="7">
        <v>1</v>
      </c>
      <c r="H136" s="7">
        <v>1</v>
      </c>
      <c r="I136" s="7">
        <v>1</v>
      </c>
      <c r="J136" s="142">
        <v>1</v>
      </c>
      <c r="K136" s="143">
        <v>1</v>
      </c>
    </row>
    <row r="137" spans="1:11" ht="15.75" customHeight="1">
      <c r="A137" s="12" t="s">
        <v>154</v>
      </c>
      <c r="B137" s="12"/>
      <c r="C137" s="15" t="s">
        <v>155</v>
      </c>
      <c r="D137" s="5"/>
      <c r="E137" s="6" t="s">
        <v>276</v>
      </c>
      <c r="F137" s="7">
        <v>2</v>
      </c>
      <c r="G137" s="7">
        <v>2</v>
      </c>
      <c r="H137" s="7">
        <v>2</v>
      </c>
      <c r="I137" s="7">
        <v>2</v>
      </c>
      <c r="J137" s="142">
        <v>2</v>
      </c>
      <c r="K137" s="143">
        <v>2</v>
      </c>
    </row>
    <row r="138" spans="1:11" ht="17.25" customHeight="1">
      <c r="A138" s="12" t="s">
        <v>699</v>
      </c>
      <c r="B138" s="12"/>
      <c r="C138" s="15" t="s">
        <v>700</v>
      </c>
      <c r="D138" s="5"/>
      <c r="E138" s="6" t="s">
        <v>276</v>
      </c>
      <c r="F138" s="7">
        <v>50</v>
      </c>
      <c r="G138" s="7">
        <v>50</v>
      </c>
      <c r="H138" s="7">
        <v>50</v>
      </c>
      <c r="I138" s="7">
        <v>50</v>
      </c>
      <c r="J138" s="142">
        <v>50</v>
      </c>
      <c r="K138" s="143">
        <v>50</v>
      </c>
    </row>
    <row r="139" spans="1:11" ht="26.4">
      <c r="A139" s="12" t="s">
        <v>719</v>
      </c>
      <c r="B139" s="12"/>
      <c r="C139" s="15" t="s">
        <v>701</v>
      </c>
      <c r="D139" s="5"/>
      <c r="E139" s="34" t="s">
        <v>276</v>
      </c>
      <c r="F139" s="15" t="s">
        <v>702</v>
      </c>
      <c r="G139" s="4" t="s">
        <v>702</v>
      </c>
      <c r="H139" s="4" t="s">
        <v>720</v>
      </c>
      <c r="I139" s="4" t="s">
        <v>720</v>
      </c>
      <c r="J139" s="167" t="s">
        <v>720</v>
      </c>
      <c r="K139" s="156" t="s">
        <v>720</v>
      </c>
    </row>
    <row r="140" spans="1:11" ht="18.600000000000001" customHeight="1">
      <c r="A140" s="843" t="s">
        <v>21</v>
      </c>
      <c r="B140" s="843"/>
      <c r="C140" s="843"/>
      <c r="D140" s="843"/>
      <c r="E140" s="843"/>
      <c r="F140" s="843"/>
      <c r="G140" s="843"/>
      <c r="H140" s="843"/>
      <c r="I140" s="843"/>
      <c r="J140" s="844"/>
      <c r="K140" s="186"/>
    </row>
    <row r="141" spans="1:11" ht="12.75" customHeight="1">
      <c r="A141" s="845" t="s">
        <v>370</v>
      </c>
      <c r="B141" s="845"/>
      <c r="C141" s="845"/>
      <c r="D141" s="845"/>
      <c r="E141" s="845"/>
      <c r="F141" s="845"/>
      <c r="G141" s="845"/>
      <c r="H141" s="845"/>
      <c r="I141" s="845"/>
      <c r="J141" s="846"/>
      <c r="K141" s="187"/>
    </row>
    <row r="142" spans="1:11" ht="12.75" customHeight="1">
      <c r="A142" s="845" t="s">
        <v>274</v>
      </c>
      <c r="B142" s="845"/>
      <c r="C142" s="845"/>
      <c r="D142" s="845"/>
      <c r="E142" s="845"/>
      <c r="F142" s="845"/>
      <c r="G142" s="845"/>
      <c r="H142" s="845"/>
      <c r="I142" s="845"/>
      <c r="J142" s="846"/>
      <c r="K142" s="187"/>
    </row>
    <row r="143" spans="1:11" ht="14.25" customHeight="1">
      <c r="A143" s="8" t="s">
        <v>371</v>
      </c>
      <c r="B143" s="8"/>
      <c r="C143" s="15" t="s">
        <v>532</v>
      </c>
      <c r="D143" s="5"/>
      <c r="E143" s="6" t="s">
        <v>276</v>
      </c>
      <c r="F143" s="7">
        <v>940</v>
      </c>
      <c r="G143" s="7">
        <v>600</v>
      </c>
      <c r="H143" s="40">
        <v>550</v>
      </c>
      <c r="I143" s="7">
        <v>450</v>
      </c>
      <c r="J143" s="142">
        <v>350</v>
      </c>
      <c r="K143" s="143">
        <v>300</v>
      </c>
    </row>
    <row r="144" spans="1:11">
      <c r="A144" s="10" t="s">
        <v>237</v>
      </c>
      <c r="B144" s="10"/>
      <c r="C144" s="15" t="s">
        <v>533</v>
      </c>
      <c r="D144" s="5"/>
      <c r="E144" s="6" t="s">
        <v>276</v>
      </c>
      <c r="F144" s="7">
        <v>6</v>
      </c>
      <c r="G144" s="7">
        <v>12</v>
      </c>
      <c r="H144" s="7">
        <v>20</v>
      </c>
      <c r="I144" s="7">
        <v>15</v>
      </c>
      <c r="J144" s="142">
        <v>17</v>
      </c>
      <c r="K144" s="143">
        <v>20</v>
      </c>
    </row>
    <row r="145" spans="1:11" ht="16.5" customHeight="1">
      <c r="A145" s="10" t="s">
        <v>772</v>
      </c>
      <c r="B145" s="10"/>
      <c r="C145" s="15" t="s">
        <v>534</v>
      </c>
      <c r="D145" s="5"/>
      <c r="E145" s="6" t="s">
        <v>276</v>
      </c>
      <c r="F145" s="7">
        <v>25</v>
      </c>
      <c r="G145" s="7">
        <v>30</v>
      </c>
      <c r="H145" s="7">
        <v>30</v>
      </c>
      <c r="I145" s="7">
        <v>5</v>
      </c>
      <c r="J145" s="142">
        <v>5</v>
      </c>
      <c r="K145" s="143">
        <v>7</v>
      </c>
    </row>
    <row r="146" spans="1:11" ht="17.25" customHeight="1">
      <c r="A146" s="10" t="s">
        <v>773</v>
      </c>
      <c r="B146" s="10"/>
      <c r="C146" s="15" t="s">
        <v>774</v>
      </c>
      <c r="D146" s="5"/>
      <c r="E146" s="6" t="s">
        <v>445</v>
      </c>
      <c r="F146" s="7">
        <v>25</v>
      </c>
      <c r="G146" s="7">
        <v>30</v>
      </c>
      <c r="H146" s="7">
        <v>30</v>
      </c>
      <c r="I146" s="7">
        <v>40</v>
      </c>
      <c r="J146" s="142">
        <v>45</v>
      </c>
      <c r="K146" s="143">
        <v>50</v>
      </c>
    </row>
    <row r="147" spans="1:11">
      <c r="A147" s="849" t="s">
        <v>112</v>
      </c>
      <c r="B147" s="849"/>
      <c r="C147" s="849"/>
      <c r="D147" s="849"/>
      <c r="E147" s="849"/>
      <c r="F147" s="849"/>
      <c r="G147" s="849"/>
      <c r="H147" s="849"/>
      <c r="I147" s="849"/>
      <c r="J147" s="850"/>
      <c r="K147" s="188"/>
    </row>
    <row r="148" spans="1:11" ht="12.75" customHeight="1">
      <c r="A148" s="847" t="s">
        <v>314</v>
      </c>
      <c r="B148" s="847"/>
      <c r="C148" s="847"/>
      <c r="D148" s="847"/>
      <c r="E148" s="847"/>
      <c r="F148" s="847"/>
      <c r="G148" s="847"/>
      <c r="H148" s="847"/>
      <c r="I148" s="847"/>
      <c r="J148" s="848"/>
      <c r="K148" s="190"/>
    </row>
    <row r="149" spans="1:11">
      <c r="A149" s="12" t="s">
        <v>530</v>
      </c>
      <c r="B149" s="12"/>
      <c r="C149" s="15" t="s">
        <v>531</v>
      </c>
      <c r="D149" s="5"/>
      <c r="E149" s="6" t="s">
        <v>276</v>
      </c>
      <c r="F149" s="7">
        <v>2600</v>
      </c>
      <c r="G149" s="7">
        <v>2600</v>
      </c>
      <c r="H149" s="7">
        <v>2700</v>
      </c>
      <c r="I149" s="7">
        <v>2750</v>
      </c>
      <c r="J149" s="142">
        <v>2800</v>
      </c>
      <c r="K149" s="143">
        <v>3000</v>
      </c>
    </row>
    <row r="150" spans="1:11">
      <c r="A150" s="12" t="s">
        <v>239</v>
      </c>
      <c r="B150" s="12"/>
      <c r="C150" s="15" t="s">
        <v>585</v>
      </c>
      <c r="D150" s="5"/>
      <c r="E150" s="6" t="s">
        <v>276</v>
      </c>
      <c r="F150" s="7">
        <v>550</v>
      </c>
      <c r="G150" s="7">
        <v>550</v>
      </c>
      <c r="H150" s="7">
        <v>560</v>
      </c>
      <c r="I150" s="7">
        <v>500</v>
      </c>
      <c r="J150" s="142">
        <v>550</v>
      </c>
      <c r="K150" s="143">
        <v>600</v>
      </c>
    </row>
    <row r="151" spans="1:11" ht="18" customHeight="1">
      <c r="A151" s="12" t="s">
        <v>240</v>
      </c>
      <c r="B151" s="12"/>
      <c r="C151" s="15" t="s">
        <v>96</v>
      </c>
      <c r="D151" s="5"/>
      <c r="E151" s="6" t="s">
        <v>808</v>
      </c>
      <c r="F151" s="7" t="s">
        <v>806</v>
      </c>
      <c r="G151" s="7">
        <v>29</v>
      </c>
      <c r="H151" s="7">
        <v>5.3</v>
      </c>
      <c r="I151" s="7">
        <v>50</v>
      </c>
      <c r="J151" s="142">
        <v>150</v>
      </c>
      <c r="K151" s="143">
        <v>150</v>
      </c>
    </row>
    <row r="152" spans="1:11">
      <c r="A152" s="12" t="s">
        <v>227</v>
      </c>
      <c r="B152" s="12"/>
      <c r="C152" s="15" t="s">
        <v>238</v>
      </c>
      <c r="D152" s="5"/>
      <c r="E152" s="6" t="s">
        <v>807</v>
      </c>
      <c r="F152" s="7">
        <v>49000</v>
      </c>
      <c r="G152" s="7">
        <v>49000</v>
      </c>
      <c r="H152" s="7">
        <v>50000</v>
      </c>
      <c r="I152" s="7">
        <v>50000</v>
      </c>
      <c r="J152" s="142">
        <v>51000</v>
      </c>
      <c r="K152" s="143">
        <v>53000</v>
      </c>
    </row>
    <row r="153" spans="1:11" ht="26.55" customHeight="1">
      <c r="A153" s="876" t="s">
        <v>496</v>
      </c>
      <c r="B153" s="876"/>
      <c r="C153" s="876"/>
      <c r="D153" s="876"/>
      <c r="E153" s="876"/>
      <c r="F153" s="876"/>
      <c r="G153" s="876"/>
      <c r="H153" s="876"/>
      <c r="I153" s="876"/>
      <c r="J153" s="877"/>
      <c r="K153" s="193"/>
    </row>
    <row r="154" spans="1:11" ht="12.75" customHeight="1">
      <c r="A154" s="845" t="s">
        <v>274</v>
      </c>
      <c r="B154" s="845"/>
      <c r="C154" s="845"/>
      <c r="D154" s="845"/>
      <c r="E154" s="845"/>
      <c r="F154" s="845"/>
      <c r="G154" s="845"/>
      <c r="H154" s="845"/>
      <c r="I154" s="845"/>
      <c r="J154" s="846"/>
      <c r="K154" s="187"/>
    </row>
    <row r="155" spans="1:11">
      <c r="A155" s="8" t="s">
        <v>228</v>
      </c>
      <c r="B155" s="8"/>
      <c r="C155" s="15" t="s">
        <v>601</v>
      </c>
      <c r="D155" s="5"/>
      <c r="E155" s="6" t="s">
        <v>276</v>
      </c>
      <c r="F155" s="7">
        <v>50</v>
      </c>
      <c r="G155" s="7">
        <v>6</v>
      </c>
      <c r="H155" s="7">
        <v>6</v>
      </c>
      <c r="I155" s="7">
        <v>7</v>
      </c>
      <c r="J155" s="142">
        <v>12</v>
      </c>
      <c r="K155" s="143">
        <v>12</v>
      </c>
    </row>
    <row r="156" spans="1:11">
      <c r="A156" s="8" t="s">
        <v>229</v>
      </c>
      <c r="B156" s="8"/>
      <c r="C156" s="15" t="s">
        <v>58</v>
      </c>
      <c r="D156" s="5"/>
      <c r="E156" s="6" t="s">
        <v>276</v>
      </c>
      <c r="F156" s="7">
        <v>15</v>
      </c>
      <c r="G156" s="7">
        <v>450</v>
      </c>
      <c r="H156" s="7">
        <v>700</v>
      </c>
      <c r="I156" s="7">
        <v>800</v>
      </c>
      <c r="J156" s="142">
        <v>2500</v>
      </c>
      <c r="K156" s="143">
        <v>2500</v>
      </c>
    </row>
    <row r="157" spans="1:11">
      <c r="A157" s="849" t="s">
        <v>112</v>
      </c>
      <c r="B157" s="849"/>
      <c r="C157" s="849"/>
      <c r="D157" s="849"/>
      <c r="E157" s="849"/>
      <c r="F157" s="849"/>
      <c r="G157" s="849"/>
      <c r="H157" s="849"/>
      <c r="I157" s="849"/>
      <c r="J157" s="850"/>
      <c r="K157" s="188"/>
    </row>
    <row r="158" spans="1:11" ht="12.75" customHeight="1">
      <c r="A158" s="847" t="s">
        <v>317</v>
      </c>
      <c r="B158" s="847"/>
      <c r="C158" s="847"/>
      <c r="D158" s="847"/>
      <c r="E158" s="847"/>
      <c r="F158" s="847"/>
      <c r="G158" s="847"/>
      <c r="H158" s="847"/>
      <c r="I158" s="847"/>
      <c r="J158" s="848"/>
      <c r="K158" s="190"/>
    </row>
    <row r="159" spans="1:11" ht="12.75" customHeight="1">
      <c r="A159" s="16" t="s">
        <v>819</v>
      </c>
      <c r="B159" s="16"/>
      <c r="C159" s="15" t="s">
        <v>201</v>
      </c>
      <c r="D159" s="17"/>
      <c r="E159" s="6" t="s">
        <v>276</v>
      </c>
      <c r="F159" s="7" t="s">
        <v>202</v>
      </c>
      <c r="G159" s="7">
        <v>50</v>
      </c>
      <c r="H159" s="7">
        <v>55</v>
      </c>
      <c r="I159" s="7">
        <v>150</v>
      </c>
      <c r="J159" s="142">
        <v>140</v>
      </c>
      <c r="K159" s="143">
        <v>120</v>
      </c>
    </row>
    <row r="160" spans="1:11">
      <c r="A160" s="11" t="s">
        <v>820</v>
      </c>
      <c r="B160" s="11"/>
      <c r="C160" s="15" t="s">
        <v>635</v>
      </c>
      <c r="D160" s="5"/>
      <c r="E160" s="6" t="s">
        <v>276</v>
      </c>
      <c r="F160" s="7">
        <v>5</v>
      </c>
      <c r="G160" s="7">
        <v>30</v>
      </c>
      <c r="H160" s="7">
        <v>35</v>
      </c>
      <c r="I160" s="7">
        <v>30</v>
      </c>
      <c r="J160" s="142">
        <v>35</v>
      </c>
      <c r="K160" s="143">
        <v>40</v>
      </c>
    </row>
    <row r="161" spans="1:11">
      <c r="A161" s="12" t="s">
        <v>251</v>
      </c>
      <c r="B161" s="11"/>
      <c r="C161" s="15" t="s">
        <v>126</v>
      </c>
      <c r="D161" s="5"/>
      <c r="E161" s="6" t="s">
        <v>276</v>
      </c>
      <c r="F161" s="7"/>
      <c r="G161" s="7">
        <v>30</v>
      </c>
      <c r="H161" s="7">
        <v>35</v>
      </c>
      <c r="I161" s="7">
        <v>35</v>
      </c>
      <c r="J161" s="142">
        <v>30</v>
      </c>
      <c r="K161" s="143">
        <v>30</v>
      </c>
    </row>
    <row r="162" spans="1:11">
      <c r="A162" s="12" t="s">
        <v>775</v>
      </c>
      <c r="B162" s="11"/>
      <c r="C162" s="15" t="s">
        <v>177</v>
      </c>
      <c r="D162" s="5"/>
      <c r="E162" s="6" t="s">
        <v>808</v>
      </c>
      <c r="F162" s="7"/>
      <c r="G162" s="7">
        <v>25</v>
      </c>
      <c r="H162" s="7">
        <v>26</v>
      </c>
      <c r="I162" s="7">
        <v>18</v>
      </c>
      <c r="J162" s="142">
        <v>20</v>
      </c>
      <c r="K162" s="143">
        <v>20</v>
      </c>
    </row>
    <row r="163" spans="1:11">
      <c r="A163" s="11" t="s">
        <v>176</v>
      </c>
      <c r="B163" s="11"/>
      <c r="C163" s="15" t="s">
        <v>178</v>
      </c>
      <c r="D163" s="5"/>
      <c r="E163" s="6" t="s">
        <v>276</v>
      </c>
      <c r="F163" s="7">
        <v>5</v>
      </c>
      <c r="G163" s="7">
        <v>0</v>
      </c>
      <c r="H163" s="7">
        <v>6</v>
      </c>
      <c r="I163" s="7"/>
      <c r="J163" s="142">
        <v>9</v>
      </c>
      <c r="K163" s="143"/>
    </row>
    <row r="164" spans="1:11" ht="25.35" customHeight="1">
      <c r="A164" s="847" t="s">
        <v>464</v>
      </c>
      <c r="B164" s="847"/>
      <c r="C164" s="847" t="s">
        <v>377</v>
      </c>
      <c r="D164" s="847"/>
      <c r="E164" s="847"/>
      <c r="F164" s="847"/>
      <c r="G164" s="847"/>
      <c r="H164" s="847"/>
      <c r="I164" s="851"/>
      <c r="J164" s="878"/>
      <c r="K164" s="190"/>
    </row>
    <row r="165" spans="1:11" ht="14.85" customHeight="1">
      <c r="A165" s="12" t="s">
        <v>127</v>
      </c>
      <c r="B165" s="12"/>
      <c r="C165" s="15" t="s">
        <v>128</v>
      </c>
      <c r="D165" s="17"/>
      <c r="E165" s="6" t="s">
        <v>276</v>
      </c>
      <c r="F165" s="7" t="s">
        <v>809</v>
      </c>
      <c r="G165" s="7" t="s">
        <v>809</v>
      </c>
      <c r="H165" s="142">
        <v>18</v>
      </c>
      <c r="I165" s="143">
        <v>18</v>
      </c>
      <c r="J165" s="171">
        <v>20</v>
      </c>
      <c r="K165" s="143">
        <v>23</v>
      </c>
    </row>
    <row r="166" spans="1:11" ht="12.75" customHeight="1">
      <c r="A166" s="12" t="s">
        <v>179</v>
      </c>
      <c r="B166" s="12"/>
      <c r="C166" s="15" t="s">
        <v>129</v>
      </c>
      <c r="D166" s="17"/>
      <c r="E166" s="6" t="s">
        <v>276</v>
      </c>
      <c r="F166" s="7">
        <v>50</v>
      </c>
      <c r="G166" s="7">
        <v>20</v>
      </c>
      <c r="H166" s="142">
        <v>25</v>
      </c>
      <c r="I166" s="143">
        <v>15</v>
      </c>
      <c r="J166" s="171">
        <v>20</v>
      </c>
      <c r="K166" s="143">
        <v>15</v>
      </c>
    </row>
    <row r="167" spans="1:11">
      <c r="A167" s="43" t="s">
        <v>180</v>
      </c>
      <c r="B167" s="12"/>
      <c r="C167" s="15" t="s">
        <v>130</v>
      </c>
      <c r="D167" s="5"/>
      <c r="E167" s="6" t="s">
        <v>276</v>
      </c>
      <c r="F167" s="7">
        <v>17</v>
      </c>
      <c r="G167" s="7">
        <v>25</v>
      </c>
      <c r="H167" s="142">
        <v>25</v>
      </c>
      <c r="I167" s="143">
        <v>25</v>
      </c>
      <c r="J167" s="171">
        <v>25</v>
      </c>
      <c r="K167" s="143">
        <v>25</v>
      </c>
    </row>
    <row r="168" spans="1:11">
      <c r="A168" s="44" t="s">
        <v>181</v>
      </c>
      <c r="B168" s="12"/>
      <c r="C168" s="15" t="s">
        <v>131</v>
      </c>
      <c r="D168" s="5"/>
      <c r="E168" s="6" t="s">
        <v>276</v>
      </c>
      <c r="F168" s="7">
        <v>20</v>
      </c>
      <c r="G168" s="7">
        <v>10</v>
      </c>
      <c r="H168" s="149">
        <v>10</v>
      </c>
      <c r="I168" s="150">
        <v>10</v>
      </c>
      <c r="J168" s="172">
        <v>10</v>
      </c>
      <c r="K168" s="143">
        <v>10</v>
      </c>
    </row>
    <row r="169" spans="1:11">
      <c r="A169" s="148" t="s">
        <v>507</v>
      </c>
      <c r="B169" s="12"/>
      <c r="C169" s="15" t="s">
        <v>132</v>
      </c>
      <c r="D169" s="5"/>
      <c r="E169" s="6" t="s">
        <v>276</v>
      </c>
      <c r="F169" s="7"/>
      <c r="G169" s="142"/>
      <c r="H169" s="143">
        <v>20</v>
      </c>
      <c r="I169" s="143">
        <v>20</v>
      </c>
      <c r="J169" s="171">
        <v>25</v>
      </c>
      <c r="K169" s="143">
        <v>30</v>
      </c>
    </row>
    <row r="170" spans="1:11" ht="21" customHeight="1">
      <c r="A170" s="843" t="s">
        <v>120</v>
      </c>
      <c r="B170" s="843"/>
      <c r="C170" s="843"/>
      <c r="D170" s="843"/>
      <c r="E170" s="843"/>
      <c r="F170" s="843"/>
      <c r="G170" s="843"/>
      <c r="H170" s="864"/>
      <c r="I170" s="864"/>
      <c r="J170" s="865"/>
      <c r="K170" s="186"/>
    </row>
    <row r="171" spans="1:11" ht="12.75" customHeight="1">
      <c r="A171" s="845" t="s">
        <v>803</v>
      </c>
      <c r="B171" s="845"/>
      <c r="C171" s="845"/>
      <c r="D171" s="845"/>
      <c r="E171" s="845"/>
      <c r="F171" s="845"/>
      <c r="G171" s="845"/>
      <c r="H171" s="845"/>
      <c r="I171" s="845"/>
      <c r="J171" s="846"/>
      <c r="K171" s="187"/>
    </row>
    <row r="172" spans="1:11" ht="12.75" customHeight="1">
      <c r="A172" s="845" t="s">
        <v>274</v>
      </c>
      <c r="B172" s="845"/>
      <c r="C172" s="845"/>
      <c r="D172" s="845"/>
      <c r="E172" s="845"/>
      <c r="F172" s="845"/>
      <c r="G172" s="845"/>
      <c r="H172" s="845"/>
      <c r="I172" s="845"/>
      <c r="J172" s="846"/>
      <c r="K172" s="187"/>
    </row>
    <row r="173" spans="1:11" ht="26.4">
      <c r="A173" s="14" t="s">
        <v>189</v>
      </c>
      <c r="B173" s="78"/>
      <c r="C173" s="4" t="s">
        <v>636</v>
      </c>
      <c r="D173" s="33"/>
      <c r="E173" s="34" t="s">
        <v>445</v>
      </c>
      <c r="F173" s="4">
        <v>100</v>
      </c>
      <c r="G173" s="4">
        <v>100</v>
      </c>
      <c r="H173" s="4">
        <v>85</v>
      </c>
      <c r="I173" s="4">
        <v>65</v>
      </c>
      <c r="J173" s="167">
        <v>85</v>
      </c>
      <c r="K173" s="156">
        <v>85</v>
      </c>
    </row>
    <row r="174" spans="1:11">
      <c r="A174" s="849" t="s">
        <v>112</v>
      </c>
      <c r="B174" s="849"/>
      <c r="C174" s="849"/>
      <c r="D174" s="849"/>
      <c r="E174" s="849"/>
      <c r="F174" s="849"/>
      <c r="G174" s="849"/>
      <c r="H174" s="849"/>
      <c r="I174" s="849"/>
      <c r="J174" s="850"/>
      <c r="K174" s="188"/>
    </row>
    <row r="175" spans="1:11" ht="15" customHeight="1">
      <c r="A175" s="867" t="s">
        <v>433</v>
      </c>
      <c r="B175" s="867"/>
      <c r="C175" s="867"/>
      <c r="D175" s="867"/>
      <c r="E175" s="867"/>
      <c r="F175" s="867"/>
      <c r="G175" s="867"/>
      <c r="H175" s="867"/>
      <c r="I175" s="867"/>
      <c r="J175" s="868"/>
      <c r="K175" s="194"/>
    </row>
    <row r="176" spans="1:11" ht="12.75" customHeight="1">
      <c r="A176" s="16" t="s">
        <v>85</v>
      </c>
      <c r="B176" s="16"/>
      <c r="C176" s="15" t="s">
        <v>828</v>
      </c>
      <c r="D176" s="5"/>
      <c r="E176" s="6" t="s">
        <v>276</v>
      </c>
      <c r="F176" s="7"/>
      <c r="G176" s="7">
        <v>7</v>
      </c>
      <c r="H176" s="7">
        <v>6</v>
      </c>
      <c r="I176" s="7">
        <v>7</v>
      </c>
      <c r="J176" s="142">
        <v>7</v>
      </c>
      <c r="K176" s="143">
        <v>8</v>
      </c>
    </row>
    <row r="177" spans="1:11" ht="12.75" customHeight="1">
      <c r="A177" s="16" t="s">
        <v>190</v>
      </c>
      <c r="B177" s="16"/>
      <c r="C177" s="15" t="s">
        <v>0</v>
      </c>
      <c r="D177" s="5"/>
      <c r="E177" s="6" t="s">
        <v>276</v>
      </c>
      <c r="F177" s="7"/>
      <c r="G177" s="7"/>
      <c r="H177" s="7">
        <v>18</v>
      </c>
      <c r="I177" s="7">
        <v>18</v>
      </c>
      <c r="J177" s="142">
        <v>18</v>
      </c>
      <c r="K177" s="143">
        <v>19</v>
      </c>
    </row>
    <row r="178" spans="1:11" ht="12.75" customHeight="1">
      <c r="A178" s="16" t="s">
        <v>509</v>
      </c>
      <c r="B178" s="16"/>
      <c r="C178" s="15" t="s">
        <v>510</v>
      </c>
      <c r="D178" s="5"/>
      <c r="E178" s="6" t="s">
        <v>276</v>
      </c>
      <c r="F178" s="7"/>
      <c r="G178" s="7"/>
      <c r="H178" s="7">
        <v>0</v>
      </c>
      <c r="I178" s="7">
        <v>2</v>
      </c>
      <c r="J178" s="142">
        <v>4</v>
      </c>
      <c r="K178" s="143">
        <v>5</v>
      </c>
    </row>
    <row r="179" spans="1:11" ht="12.75" customHeight="1">
      <c r="A179" s="845" t="s">
        <v>434</v>
      </c>
      <c r="B179" s="845"/>
      <c r="C179" s="845"/>
      <c r="D179" s="845"/>
      <c r="E179" s="845"/>
      <c r="F179" s="845"/>
      <c r="G179" s="845"/>
      <c r="H179" s="845"/>
      <c r="I179" s="845"/>
      <c r="J179" s="846"/>
      <c r="K179" s="187"/>
    </row>
    <row r="180" spans="1:11" ht="12.75" customHeight="1">
      <c r="A180" s="845" t="s">
        <v>274</v>
      </c>
      <c r="B180" s="845"/>
      <c r="C180" s="845"/>
      <c r="D180" s="845"/>
      <c r="E180" s="845"/>
      <c r="F180" s="845"/>
      <c r="G180" s="845"/>
      <c r="H180" s="845"/>
      <c r="I180" s="845"/>
      <c r="J180" s="846"/>
      <c r="K180" s="187"/>
    </row>
    <row r="181" spans="1:11" ht="12.75" customHeight="1">
      <c r="A181" s="866" t="s">
        <v>829</v>
      </c>
      <c r="B181" s="8"/>
      <c r="C181" s="15" t="s">
        <v>830</v>
      </c>
      <c r="D181" s="18"/>
      <c r="E181" s="6" t="s">
        <v>276</v>
      </c>
      <c r="F181" s="19">
        <v>2</v>
      </c>
      <c r="G181" s="7">
        <v>3</v>
      </c>
      <c r="H181" s="7">
        <v>3</v>
      </c>
      <c r="I181" s="7">
        <v>2</v>
      </c>
      <c r="J181" s="142">
        <v>2</v>
      </c>
      <c r="K181" s="143">
        <v>3</v>
      </c>
    </row>
    <row r="182" spans="1:11">
      <c r="A182" s="866"/>
      <c r="B182" s="8"/>
      <c r="C182" s="15" t="s">
        <v>831</v>
      </c>
      <c r="D182" s="5"/>
      <c r="E182" s="6" t="s">
        <v>276</v>
      </c>
      <c r="F182" s="19">
        <v>20</v>
      </c>
      <c r="G182" s="7">
        <v>36</v>
      </c>
      <c r="H182" s="7">
        <v>36</v>
      </c>
      <c r="I182" s="7">
        <v>24</v>
      </c>
      <c r="J182" s="142">
        <v>24</v>
      </c>
      <c r="K182" s="143">
        <v>36</v>
      </c>
    </row>
    <row r="183" spans="1:11">
      <c r="A183" s="849" t="s">
        <v>112</v>
      </c>
      <c r="B183" s="849"/>
      <c r="C183" s="849"/>
      <c r="D183" s="849"/>
      <c r="E183" s="849"/>
      <c r="F183" s="849"/>
      <c r="G183" s="849"/>
      <c r="H183" s="849"/>
      <c r="I183" s="849"/>
      <c r="J183" s="850"/>
      <c r="K183" s="188"/>
    </row>
    <row r="184" spans="1:11" ht="15.75" customHeight="1">
      <c r="A184" s="861" t="s">
        <v>256</v>
      </c>
      <c r="B184" s="861"/>
      <c r="C184" s="861"/>
      <c r="D184" s="861"/>
      <c r="E184" s="861"/>
      <c r="F184" s="861"/>
      <c r="G184" s="861"/>
      <c r="H184" s="861"/>
      <c r="I184" s="861"/>
      <c r="J184" s="862"/>
      <c r="K184" s="194"/>
    </row>
    <row r="185" spans="1:11">
      <c r="A185" s="12" t="s">
        <v>778</v>
      </c>
      <c r="B185" s="12"/>
      <c r="C185" s="15" t="s">
        <v>779</v>
      </c>
      <c r="D185" s="5"/>
      <c r="E185" s="6" t="s">
        <v>276</v>
      </c>
      <c r="F185" s="19">
        <v>3</v>
      </c>
      <c r="G185" s="19">
        <v>5</v>
      </c>
      <c r="H185" s="19">
        <v>9</v>
      </c>
      <c r="I185" s="19">
        <v>9</v>
      </c>
      <c r="J185" s="173">
        <v>9</v>
      </c>
      <c r="K185" s="195">
        <v>10</v>
      </c>
    </row>
    <row r="186" spans="1:11" ht="17.25" customHeight="1">
      <c r="A186" s="12" t="s">
        <v>642</v>
      </c>
      <c r="B186" s="12"/>
      <c r="C186" s="15" t="s">
        <v>643</v>
      </c>
      <c r="D186" s="5"/>
      <c r="E186" s="6" t="s">
        <v>276</v>
      </c>
      <c r="F186" s="19">
        <v>2</v>
      </c>
      <c r="G186" s="19">
        <v>2</v>
      </c>
      <c r="H186" s="19">
        <v>1</v>
      </c>
      <c r="I186" s="19">
        <v>0</v>
      </c>
      <c r="J186" s="173">
        <v>0</v>
      </c>
      <c r="K186" s="195">
        <v>0</v>
      </c>
    </row>
    <row r="187" spans="1:11">
      <c r="A187" s="12" t="s">
        <v>51</v>
      </c>
      <c r="B187" s="12"/>
      <c r="C187" s="15" t="s">
        <v>52</v>
      </c>
      <c r="D187" s="5"/>
      <c r="E187" s="6" t="s">
        <v>276</v>
      </c>
      <c r="F187" s="19">
        <v>1</v>
      </c>
      <c r="G187" s="19">
        <v>2</v>
      </c>
      <c r="H187" s="19">
        <v>2</v>
      </c>
      <c r="I187" s="19">
        <v>2</v>
      </c>
      <c r="J187" s="173">
        <v>2</v>
      </c>
      <c r="K187" s="195">
        <v>3</v>
      </c>
    </row>
    <row r="188" spans="1:11" ht="13.8">
      <c r="A188" s="845" t="s">
        <v>484</v>
      </c>
      <c r="B188" s="845"/>
      <c r="C188" s="845"/>
      <c r="D188" s="845"/>
      <c r="E188" s="845"/>
      <c r="F188" s="845"/>
      <c r="G188" s="845"/>
      <c r="H188" s="845"/>
      <c r="I188" s="845"/>
      <c r="J188" s="846"/>
      <c r="K188" s="187"/>
    </row>
    <row r="189" spans="1:11" ht="13.8">
      <c r="A189" s="845" t="s">
        <v>274</v>
      </c>
      <c r="B189" s="845"/>
      <c r="C189" s="845"/>
      <c r="D189" s="845"/>
      <c r="E189" s="845"/>
      <c r="F189" s="845"/>
      <c r="G189" s="845"/>
      <c r="H189" s="845"/>
      <c r="I189" s="845"/>
      <c r="J189" s="846"/>
      <c r="K189" s="187"/>
    </row>
    <row r="190" spans="1:11" ht="13.5" customHeight="1">
      <c r="A190" s="14" t="s">
        <v>257</v>
      </c>
      <c r="B190" s="14"/>
      <c r="C190" s="15" t="s">
        <v>435</v>
      </c>
      <c r="D190" s="5"/>
      <c r="E190" s="6" t="s">
        <v>445</v>
      </c>
      <c r="F190" s="25">
        <v>5</v>
      </c>
      <c r="G190" s="41">
        <v>2</v>
      </c>
      <c r="H190" s="41">
        <v>2</v>
      </c>
      <c r="I190" s="41">
        <v>2</v>
      </c>
      <c r="J190" s="174">
        <v>2</v>
      </c>
      <c r="K190" s="277">
        <v>2</v>
      </c>
    </row>
    <row r="191" spans="1:11" ht="26.25" customHeight="1">
      <c r="A191" s="14" t="s">
        <v>804</v>
      </c>
      <c r="B191" s="14"/>
      <c r="C191" s="4" t="s">
        <v>258</v>
      </c>
      <c r="D191" s="33"/>
      <c r="E191" s="6" t="s">
        <v>276</v>
      </c>
      <c r="F191" s="48">
        <v>2</v>
      </c>
      <c r="G191" s="48">
        <v>2</v>
      </c>
      <c r="H191" s="42">
        <v>50</v>
      </c>
      <c r="I191" s="42">
        <v>50</v>
      </c>
      <c r="J191" s="175">
        <v>50</v>
      </c>
      <c r="K191" s="276">
        <v>50</v>
      </c>
    </row>
    <row r="192" spans="1:11" ht="13.5" customHeight="1">
      <c r="A192" s="14" t="s">
        <v>805</v>
      </c>
      <c r="B192" s="14"/>
      <c r="C192" s="15" t="s">
        <v>653</v>
      </c>
      <c r="D192" s="5"/>
      <c r="E192" s="6" t="s">
        <v>445</v>
      </c>
      <c r="F192" s="19"/>
      <c r="G192" s="19">
        <v>100</v>
      </c>
      <c r="H192" s="19">
        <v>100</v>
      </c>
      <c r="I192" s="19">
        <v>100</v>
      </c>
      <c r="J192" s="173">
        <v>100</v>
      </c>
      <c r="K192" s="195">
        <v>100</v>
      </c>
    </row>
    <row r="193" spans="1:11" ht="13.5" customHeight="1">
      <c r="A193" s="14" t="s">
        <v>674</v>
      </c>
      <c r="B193" s="14"/>
      <c r="C193" s="15" t="s">
        <v>675</v>
      </c>
      <c r="D193" s="5"/>
      <c r="E193" s="6" t="s">
        <v>276</v>
      </c>
      <c r="F193" s="19"/>
      <c r="G193" s="19"/>
      <c r="H193" s="19">
        <v>3</v>
      </c>
      <c r="I193" s="19">
        <v>5</v>
      </c>
      <c r="J193" s="173">
        <v>5</v>
      </c>
      <c r="K193" s="195">
        <v>5</v>
      </c>
    </row>
    <row r="194" spans="1:11" ht="13.5" customHeight="1">
      <c r="A194" s="849" t="s">
        <v>112</v>
      </c>
      <c r="B194" s="849"/>
      <c r="C194" s="849"/>
      <c r="D194" s="849"/>
      <c r="E194" s="849"/>
      <c r="F194" s="849"/>
      <c r="G194" s="849"/>
      <c r="H194" s="849"/>
      <c r="I194" s="849"/>
      <c r="J194" s="850"/>
      <c r="K194" s="188"/>
    </row>
    <row r="195" spans="1:11" ht="13.8">
      <c r="A195" s="861" t="s">
        <v>426</v>
      </c>
      <c r="B195" s="861"/>
      <c r="C195" s="861"/>
      <c r="D195" s="861"/>
      <c r="E195" s="861"/>
      <c r="F195" s="861"/>
      <c r="G195" s="861"/>
      <c r="H195" s="861"/>
      <c r="I195" s="861"/>
      <c r="J195" s="862"/>
      <c r="K195" s="194"/>
    </row>
    <row r="196" spans="1:11" ht="13.5" customHeight="1">
      <c r="A196" s="12" t="s">
        <v>300</v>
      </c>
      <c r="B196" s="12"/>
      <c r="C196" s="15" t="s">
        <v>482</v>
      </c>
      <c r="D196" s="5"/>
      <c r="E196" s="6" t="s">
        <v>276</v>
      </c>
      <c r="F196" s="19">
        <v>5</v>
      </c>
      <c r="G196" s="19">
        <v>6</v>
      </c>
      <c r="H196" s="19">
        <v>6</v>
      </c>
      <c r="I196" s="19">
        <v>6</v>
      </c>
      <c r="J196" s="173">
        <v>6</v>
      </c>
      <c r="K196" s="195">
        <v>6</v>
      </c>
    </row>
    <row r="197" spans="1:11" ht="13.5" customHeight="1">
      <c r="A197" s="12" t="s">
        <v>39</v>
      </c>
      <c r="B197" s="12"/>
      <c r="C197" s="15" t="s">
        <v>104</v>
      </c>
      <c r="D197" s="5"/>
      <c r="E197" s="6" t="s">
        <v>244</v>
      </c>
      <c r="F197" s="19" t="s">
        <v>65</v>
      </c>
      <c r="G197" s="19" t="s">
        <v>65</v>
      </c>
      <c r="H197" s="19" t="s">
        <v>65</v>
      </c>
      <c r="I197" s="19" t="s">
        <v>65</v>
      </c>
      <c r="J197" s="173" t="s">
        <v>65</v>
      </c>
      <c r="K197" s="195" t="s">
        <v>65</v>
      </c>
    </row>
    <row r="198" spans="1:11" ht="13.8">
      <c r="A198" s="861" t="s">
        <v>485</v>
      </c>
      <c r="B198" s="861"/>
      <c r="C198" s="861"/>
      <c r="D198" s="861"/>
      <c r="E198" s="861"/>
      <c r="F198" s="861"/>
      <c r="G198" s="861"/>
      <c r="H198" s="861"/>
      <c r="I198" s="861"/>
      <c r="J198" s="862"/>
      <c r="K198" s="194"/>
    </row>
    <row r="199" spans="1:11" ht="15" customHeight="1">
      <c r="A199" s="12" t="s">
        <v>667</v>
      </c>
      <c r="B199" s="12"/>
      <c r="C199" s="15" t="s">
        <v>483</v>
      </c>
      <c r="D199" s="5"/>
      <c r="E199" s="34" t="s">
        <v>276</v>
      </c>
      <c r="F199" s="42">
        <v>85</v>
      </c>
      <c r="G199" s="42">
        <v>80</v>
      </c>
      <c r="H199" s="42">
        <v>10</v>
      </c>
      <c r="I199" s="42">
        <v>10</v>
      </c>
      <c r="J199" s="175">
        <v>10</v>
      </c>
      <c r="K199" s="276">
        <v>10</v>
      </c>
    </row>
    <row r="200" spans="1:11" ht="15" customHeight="1">
      <c r="A200" s="12" t="s">
        <v>43</v>
      </c>
      <c r="B200" s="12"/>
      <c r="C200" s="15" t="s">
        <v>671</v>
      </c>
      <c r="D200" s="5"/>
      <c r="E200" s="34" t="s">
        <v>276</v>
      </c>
      <c r="F200" s="42"/>
      <c r="G200" s="42"/>
      <c r="H200" s="42">
        <v>5</v>
      </c>
      <c r="I200" s="42">
        <v>5</v>
      </c>
      <c r="J200" s="175">
        <v>5</v>
      </c>
      <c r="K200" s="276">
        <v>5</v>
      </c>
    </row>
    <row r="201" spans="1:11" ht="15" customHeight="1">
      <c r="A201" s="12" t="s">
        <v>44</v>
      </c>
      <c r="B201" s="12"/>
      <c r="C201" s="15" t="s">
        <v>672</v>
      </c>
      <c r="D201" s="5"/>
      <c r="E201" s="34" t="s">
        <v>276</v>
      </c>
      <c r="F201" s="42"/>
      <c r="G201" s="42"/>
      <c r="H201" s="42">
        <v>5</v>
      </c>
      <c r="I201" s="42">
        <v>5</v>
      </c>
      <c r="J201" s="175">
        <v>5</v>
      </c>
      <c r="K201" s="276">
        <v>5</v>
      </c>
    </row>
    <row r="202" spans="1:11" ht="41.25" customHeight="1">
      <c r="A202" s="12" t="s">
        <v>670</v>
      </c>
      <c r="B202" s="12"/>
      <c r="C202" s="15" t="s">
        <v>673</v>
      </c>
      <c r="D202" s="5"/>
      <c r="E202" s="34" t="s">
        <v>276</v>
      </c>
      <c r="F202" s="42"/>
      <c r="G202" s="42"/>
      <c r="H202" s="42">
        <v>10</v>
      </c>
      <c r="I202" s="42">
        <v>10</v>
      </c>
      <c r="J202" s="175">
        <v>10</v>
      </c>
      <c r="K202" s="276">
        <v>10</v>
      </c>
    </row>
    <row r="203" spans="1:11" ht="17.850000000000001" customHeight="1">
      <c r="A203" s="843" t="s">
        <v>53</v>
      </c>
      <c r="B203" s="843"/>
      <c r="C203" s="843"/>
      <c r="D203" s="843"/>
      <c r="E203" s="843"/>
      <c r="F203" s="843"/>
      <c r="G203" s="843"/>
      <c r="H203" s="843"/>
      <c r="I203" s="843"/>
      <c r="J203" s="844"/>
      <c r="K203" s="186"/>
    </row>
    <row r="204" spans="1:11" ht="12.75" customHeight="1">
      <c r="A204" s="846" t="s">
        <v>54</v>
      </c>
      <c r="B204" s="863"/>
      <c r="C204" s="863"/>
      <c r="D204" s="863"/>
      <c r="E204" s="863"/>
      <c r="F204" s="863"/>
      <c r="G204" s="863"/>
      <c r="H204" s="863"/>
      <c r="I204" s="863"/>
      <c r="J204" s="863"/>
      <c r="K204" s="187"/>
    </row>
    <row r="205" spans="1:11" ht="12.75" customHeight="1">
      <c r="A205" s="845" t="s">
        <v>274</v>
      </c>
      <c r="B205" s="845"/>
      <c r="C205" s="845"/>
      <c r="D205" s="845"/>
      <c r="E205" s="845"/>
      <c r="F205" s="845"/>
      <c r="G205" s="845"/>
      <c r="H205" s="845"/>
      <c r="I205" s="845"/>
      <c r="J205" s="846"/>
      <c r="K205" s="187"/>
    </row>
    <row r="206" spans="1:11">
      <c r="A206" s="8" t="s">
        <v>55</v>
      </c>
      <c r="B206" s="8"/>
      <c r="C206" s="15" t="s">
        <v>56</v>
      </c>
      <c r="D206" s="5"/>
      <c r="E206" s="9" t="s">
        <v>445</v>
      </c>
      <c r="F206" s="7">
        <v>90</v>
      </c>
      <c r="G206" s="7">
        <v>90</v>
      </c>
      <c r="H206" s="7">
        <v>90</v>
      </c>
      <c r="I206" s="7">
        <v>90</v>
      </c>
      <c r="J206" s="142">
        <v>90</v>
      </c>
      <c r="K206" s="142">
        <v>90</v>
      </c>
    </row>
    <row r="207" spans="1:11" ht="17.25" customHeight="1">
      <c r="A207" s="51" t="s">
        <v>336</v>
      </c>
      <c r="B207" s="132"/>
      <c r="C207" s="15" t="s">
        <v>299</v>
      </c>
      <c r="D207" s="133"/>
      <c r="E207" s="6" t="s">
        <v>276</v>
      </c>
      <c r="F207" s="7">
        <v>110</v>
      </c>
      <c r="G207" s="7">
        <v>83</v>
      </c>
      <c r="H207" s="7">
        <v>103</v>
      </c>
      <c r="I207" s="7">
        <v>100</v>
      </c>
      <c r="J207" s="142">
        <v>100</v>
      </c>
      <c r="K207" s="142">
        <v>100</v>
      </c>
    </row>
    <row r="208" spans="1:11" ht="17.25" customHeight="1">
      <c r="A208" s="51" t="s">
        <v>198</v>
      </c>
      <c r="B208" s="138"/>
      <c r="C208" s="15" t="s">
        <v>197</v>
      </c>
      <c r="D208" s="139"/>
      <c r="E208" s="6" t="s">
        <v>276</v>
      </c>
      <c r="F208" s="7">
        <v>190</v>
      </c>
      <c r="G208" s="7">
        <v>150</v>
      </c>
      <c r="H208" s="7">
        <v>198</v>
      </c>
      <c r="I208" s="7">
        <v>195</v>
      </c>
      <c r="J208" s="142">
        <v>1190</v>
      </c>
      <c r="K208" s="142">
        <v>1190</v>
      </c>
    </row>
    <row r="209" spans="1:11" ht="12" customHeight="1">
      <c r="A209" s="51" t="s">
        <v>441</v>
      </c>
      <c r="B209" s="140"/>
      <c r="C209" s="15" t="s">
        <v>395</v>
      </c>
      <c r="D209" s="141"/>
      <c r="E209" s="6" t="s">
        <v>276</v>
      </c>
      <c r="F209" s="7">
        <v>920</v>
      </c>
      <c r="G209" s="7">
        <v>960</v>
      </c>
      <c r="H209" s="7">
        <v>1000</v>
      </c>
      <c r="I209" s="7">
        <v>1100</v>
      </c>
      <c r="J209" s="142">
        <v>1150</v>
      </c>
      <c r="K209" s="142">
        <v>1150</v>
      </c>
    </row>
    <row r="210" spans="1:11" ht="12" customHeight="1">
      <c r="A210" s="51" t="s">
        <v>657</v>
      </c>
      <c r="B210" s="140"/>
      <c r="C210" s="15" t="s">
        <v>723</v>
      </c>
      <c r="D210" s="141"/>
      <c r="E210" s="6" t="s">
        <v>276</v>
      </c>
      <c r="F210" s="7">
        <v>110</v>
      </c>
      <c r="G210" s="7">
        <v>95</v>
      </c>
      <c r="H210" s="7">
        <v>80</v>
      </c>
      <c r="I210" s="7">
        <v>100</v>
      </c>
      <c r="J210" s="142">
        <v>95</v>
      </c>
      <c r="K210" s="142">
        <v>95</v>
      </c>
    </row>
    <row r="211" spans="1:11" ht="17.25" customHeight="1">
      <c r="A211" s="134" t="s">
        <v>783</v>
      </c>
      <c r="B211" s="134"/>
      <c r="C211" s="15" t="s">
        <v>724</v>
      </c>
      <c r="D211" s="135"/>
      <c r="E211" s="136" t="s">
        <v>276</v>
      </c>
      <c r="F211" s="137">
        <v>4370</v>
      </c>
      <c r="G211" s="137">
        <v>10560</v>
      </c>
      <c r="H211" s="137">
        <v>9000</v>
      </c>
      <c r="I211" s="137">
        <v>10100</v>
      </c>
      <c r="J211" s="165">
        <v>10200</v>
      </c>
      <c r="K211" s="165">
        <v>10200</v>
      </c>
    </row>
    <row r="212" spans="1:11">
      <c r="A212" s="849" t="s">
        <v>112</v>
      </c>
      <c r="B212" s="849"/>
      <c r="C212" s="849"/>
      <c r="D212" s="849"/>
      <c r="E212" s="849"/>
      <c r="F212" s="849"/>
      <c r="G212" s="849"/>
      <c r="H212" s="849"/>
      <c r="I212" s="849"/>
      <c r="J212" s="850"/>
      <c r="K212" s="188"/>
    </row>
    <row r="213" spans="1:11" ht="12.75" customHeight="1">
      <c r="A213" s="847" t="s">
        <v>542</v>
      </c>
      <c r="B213" s="847"/>
      <c r="C213" s="847"/>
      <c r="D213" s="847"/>
      <c r="E213" s="847"/>
      <c r="F213" s="847"/>
      <c r="G213" s="847"/>
      <c r="H213" s="847"/>
      <c r="I213" s="847"/>
      <c r="J213" s="848"/>
      <c r="K213" s="190"/>
    </row>
    <row r="214" spans="1:11" ht="12.75" customHeight="1">
      <c r="A214" s="12" t="s">
        <v>264</v>
      </c>
      <c r="B214" s="27"/>
      <c r="C214" s="15" t="s">
        <v>814</v>
      </c>
      <c r="D214" s="27"/>
      <c r="E214" s="6" t="s">
        <v>276</v>
      </c>
      <c r="F214" s="7">
        <v>2</v>
      </c>
      <c r="G214" s="7">
        <v>2</v>
      </c>
      <c r="H214" s="7">
        <v>2</v>
      </c>
      <c r="I214" s="7">
        <v>2</v>
      </c>
      <c r="J214" s="142">
        <v>2</v>
      </c>
      <c r="K214" s="143">
        <v>2</v>
      </c>
    </row>
    <row r="215" spans="1:11" ht="12.75" customHeight="1">
      <c r="A215" s="847" t="s">
        <v>658</v>
      </c>
      <c r="B215" s="847"/>
      <c r="C215" s="847"/>
      <c r="D215" s="847"/>
      <c r="E215" s="847"/>
      <c r="F215" s="847"/>
      <c r="G215" s="847"/>
      <c r="H215" s="847"/>
      <c r="I215" s="847"/>
      <c r="J215" s="848"/>
      <c r="K215" s="190"/>
    </row>
    <row r="216" spans="1:11">
      <c r="A216" s="12" t="s">
        <v>780</v>
      </c>
      <c r="B216" s="12"/>
      <c r="C216" s="15" t="s">
        <v>659</v>
      </c>
      <c r="D216" s="5"/>
      <c r="E216" s="6" t="s">
        <v>276</v>
      </c>
      <c r="F216" s="7">
        <v>1270</v>
      </c>
      <c r="G216" s="7">
        <v>1089</v>
      </c>
      <c r="H216" s="7">
        <v>1090</v>
      </c>
      <c r="I216" s="7">
        <v>1200</v>
      </c>
      <c r="J216" s="142">
        <v>1300</v>
      </c>
      <c r="K216" s="143">
        <v>1400</v>
      </c>
    </row>
    <row r="217" spans="1:11">
      <c r="A217" s="12" t="s">
        <v>660</v>
      </c>
      <c r="B217" s="12"/>
      <c r="C217" s="15" t="s">
        <v>661</v>
      </c>
      <c r="D217" s="5"/>
      <c r="E217" s="6" t="s">
        <v>276</v>
      </c>
      <c r="F217" s="7">
        <v>77</v>
      </c>
      <c r="G217" s="7">
        <v>56</v>
      </c>
      <c r="H217" s="7">
        <v>58</v>
      </c>
      <c r="I217" s="7">
        <v>40</v>
      </c>
      <c r="J217" s="142">
        <v>45</v>
      </c>
      <c r="K217" s="143">
        <v>50</v>
      </c>
    </row>
    <row r="218" spans="1:11" ht="26.4">
      <c r="A218" s="12" t="s">
        <v>346</v>
      </c>
      <c r="B218" s="12"/>
      <c r="C218" s="15" t="s">
        <v>347</v>
      </c>
      <c r="D218" s="5"/>
      <c r="E218" s="6" t="s">
        <v>276</v>
      </c>
      <c r="F218" s="7">
        <v>5230</v>
      </c>
      <c r="G218" s="7">
        <v>5497</v>
      </c>
      <c r="H218" s="7">
        <v>3000</v>
      </c>
      <c r="I218" s="7">
        <v>2500</v>
      </c>
      <c r="J218" s="142">
        <v>2600</v>
      </c>
      <c r="K218" s="143">
        <v>3000</v>
      </c>
    </row>
    <row r="219" spans="1:11">
      <c r="A219" s="12" t="s">
        <v>306</v>
      </c>
      <c r="B219" s="12"/>
      <c r="C219" s="15" t="s">
        <v>307</v>
      </c>
      <c r="D219" s="5"/>
      <c r="E219" s="6" t="s">
        <v>276</v>
      </c>
      <c r="F219" s="7">
        <v>550</v>
      </c>
      <c r="G219" s="7">
        <v>990</v>
      </c>
      <c r="H219" s="7">
        <v>1500</v>
      </c>
      <c r="I219" s="7">
        <v>1800</v>
      </c>
      <c r="J219" s="142">
        <v>1800</v>
      </c>
      <c r="K219" s="143">
        <v>1800</v>
      </c>
    </row>
    <row r="220" spans="1:11">
      <c r="A220" s="12" t="s">
        <v>268</v>
      </c>
      <c r="B220" s="12"/>
      <c r="C220" s="15" t="s">
        <v>267</v>
      </c>
      <c r="D220" s="5"/>
      <c r="E220" s="6" t="s">
        <v>276</v>
      </c>
      <c r="F220" s="7">
        <v>1800</v>
      </c>
      <c r="G220" s="7">
        <v>1405</v>
      </c>
      <c r="H220" s="7">
        <v>1405</v>
      </c>
      <c r="I220" s="7">
        <v>1300</v>
      </c>
      <c r="J220" s="142">
        <v>1300</v>
      </c>
      <c r="K220" s="143">
        <v>1300</v>
      </c>
    </row>
    <row r="221" spans="1:11">
      <c r="A221" s="12" t="s">
        <v>572</v>
      </c>
      <c r="B221" s="12"/>
      <c r="C221" s="15" t="s">
        <v>269</v>
      </c>
      <c r="D221" s="5"/>
      <c r="E221" s="6" t="s">
        <v>276</v>
      </c>
      <c r="F221" s="7">
        <v>94</v>
      </c>
      <c r="G221" s="7">
        <v>93</v>
      </c>
      <c r="H221" s="7">
        <v>96</v>
      </c>
      <c r="I221" s="7">
        <v>95</v>
      </c>
      <c r="J221" s="142">
        <v>100</v>
      </c>
      <c r="K221" s="143">
        <v>100</v>
      </c>
    </row>
    <row r="222" spans="1:11">
      <c r="A222" s="12" t="s">
        <v>574</v>
      </c>
      <c r="B222" s="12"/>
      <c r="C222" s="15" t="s">
        <v>573</v>
      </c>
      <c r="D222" s="5"/>
      <c r="E222" s="6" t="s">
        <v>276</v>
      </c>
      <c r="F222" s="7">
        <v>900</v>
      </c>
      <c r="G222" s="7">
        <v>610</v>
      </c>
      <c r="H222" s="7">
        <v>584</v>
      </c>
      <c r="I222" s="7">
        <v>540</v>
      </c>
      <c r="J222" s="142">
        <v>500</v>
      </c>
      <c r="K222" s="143">
        <v>500</v>
      </c>
    </row>
    <row r="223" spans="1:11" ht="12.75" customHeight="1">
      <c r="A223" s="847" t="s">
        <v>230</v>
      </c>
      <c r="B223" s="847"/>
      <c r="C223" s="847"/>
      <c r="D223" s="847"/>
      <c r="E223" s="847"/>
      <c r="F223" s="847"/>
      <c r="G223" s="847"/>
      <c r="H223" s="847"/>
      <c r="I223" s="847"/>
      <c r="J223" s="848"/>
      <c r="K223" s="190"/>
    </row>
    <row r="224" spans="1:11" ht="12.75" customHeight="1">
      <c r="A224" s="11" t="s">
        <v>781</v>
      </c>
      <c r="B224" s="27"/>
      <c r="C224" s="15" t="s">
        <v>794</v>
      </c>
      <c r="D224" s="27"/>
      <c r="E224" s="6" t="s">
        <v>445</v>
      </c>
      <c r="F224" s="7" t="s">
        <v>6</v>
      </c>
      <c r="G224" s="7">
        <v>65</v>
      </c>
      <c r="H224" s="7">
        <v>67</v>
      </c>
      <c r="I224" s="7">
        <v>70</v>
      </c>
      <c r="J224" s="142">
        <v>75</v>
      </c>
      <c r="K224" s="143">
        <v>75</v>
      </c>
    </row>
    <row r="225" spans="1:11" ht="12.75" customHeight="1">
      <c r="A225" s="11" t="s">
        <v>16</v>
      </c>
      <c r="B225" s="27"/>
      <c r="C225" s="15" t="s">
        <v>210</v>
      </c>
      <c r="D225" s="27"/>
      <c r="E225" s="6" t="s">
        <v>276</v>
      </c>
      <c r="F225" s="7"/>
      <c r="G225" s="7"/>
      <c r="H225" s="7">
        <v>1</v>
      </c>
      <c r="I225" s="7">
        <v>0</v>
      </c>
      <c r="J225" s="142">
        <v>0</v>
      </c>
      <c r="K225" s="143">
        <v>0</v>
      </c>
    </row>
    <row r="226" spans="1:11">
      <c r="A226" s="11" t="s">
        <v>793</v>
      </c>
      <c r="B226" s="11"/>
      <c r="C226" s="15" t="s">
        <v>212</v>
      </c>
      <c r="D226" s="5"/>
      <c r="E226" s="6" t="s">
        <v>276</v>
      </c>
      <c r="F226" s="7">
        <v>11</v>
      </c>
      <c r="G226" s="7">
        <v>10</v>
      </c>
      <c r="H226" s="7">
        <v>12</v>
      </c>
      <c r="I226" s="7">
        <v>13</v>
      </c>
      <c r="J226" s="142">
        <v>13</v>
      </c>
      <c r="K226" s="143">
        <v>13</v>
      </c>
    </row>
    <row r="227" spans="1:11">
      <c r="A227" s="11" t="s">
        <v>795</v>
      </c>
      <c r="B227" s="11"/>
      <c r="C227" s="15" t="s">
        <v>782</v>
      </c>
      <c r="D227" s="5"/>
      <c r="E227" s="6" t="s">
        <v>276</v>
      </c>
      <c r="F227" s="7">
        <v>2</v>
      </c>
      <c r="G227" s="7">
        <v>2</v>
      </c>
      <c r="H227" s="7">
        <v>2</v>
      </c>
      <c r="I227" s="7">
        <v>2</v>
      </c>
      <c r="J227" s="142">
        <v>2</v>
      </c>
      <c r="K227" s="143">
        <v>2</v>
      </c>
    </row>
    <row r="228" spans="1:11">
      <c r="A228" s="11" t="s">
        <v>211</v>
      </c>
      <c r="B228" s="11"/>
      <c r="C228" s="15" t="s">
        <v>204</v>
      </c>
      <c r="D228" s="5"/>
      <c r="E228" s="6" t="s">
        <v>276</v>
      </c>
      <c r="F228" s="7">
        <v>0</v>
      </c>
      <c r="G228" s="7">
        <v>0</v>
      </c>
      <c r="H228" s="7">
        <v>4</v>
      </c>
      <c r="I228" s="7">
        <v>5</v>
      </c>
      <c r="J228" s="142">
        <v>5</v>
      </c>
      <c r="K228" s="143">
        <v>5</v>
      </c>
    </row>
    <row r="229" spans="1:11">
      <c r="A229" s="11" t="s">
        <v>716</v>
      </c>
      <c r="B229" s="11"/>
      <c r="C229" s="15" t="s">
        <v>326</v>
      </c>
      <c r="D229" s="5"/>
      <c r="E229" s="6" t="s">
        <v>276</v>
      </c>
      <c r="F229" s="7">
        <v>4</v>
      </c>
      <c r="G229" s="7">
        <v>7</v>
      </c>
      <c r="H229" s="7">
        <v>4</v>
      </c>
      <c r="I229" s="7">
        <v>5</v>
      </c>
      <c r="J229" s="142">
        <v>5</v>
      </c>
      <c r="K229" s="143">
        <v>5</v>
      </c>
    </row>
    <row r="230" spans="1:11">
      <c r="A230" s="11" t="s">
        <v>216</v>
      </c>
      <c r="B230" s="11"/>
      <c r="C230" s="15" t="s">
        <v>217</v>
      </c>
      <c r="D230" s="5"/>
      <c r="E230" s="6" t="s">
        <v>276</v>
      </c>
      <c r="F230" s="7"/>
      <c r="G230" s="7"/>
      <c r="H230" s="7">
        <v>1</v>
      </c>
      <c r="I230" s="7">
        <v>0</v>
      </c>
      <c r="J230" s="142">
        <v>0</v>
      </c>
      <c r="K230" s="143">
        <v>0</v>
      </c>
    </row>
    <row r="231" spans="1:11" ht="26.4">
      <c r="A231" s="12" t="s">
        <v>218</v>
      </c>
      <c r="B231" s="11"/>
      <c r="C231" s="15" t="s">
        <v>511</v>
      </c>
      <c r="D231" s="5"/>
      <c r="E231" s="34" t="s">
        <v>276</v>
      </c>
      <c r="F231" s="4"/>
      <c r="G231" s="4"/>
      <c r="H231" s="4">
        <v>0</v>
      </c>
      <c r="I231" s="4">
        <v>0</v>
      </c>
      <c r="J231" s="167">
        <v>20</v>
      </c>
      <c r="K231" s="156">
        <v>20</v>
      </c>
    </row>
    <row r="232" spans="1:11" ht="12.75" customHeight="1">
      <c r="A232" s="845" t="s">
        <v>590</v>
      </c>
      <c r="B232" s="845"/>
      <c r="C232" s="845"/>
      <c r="D232" s="845"/>
      <c r="E232" s="845"/>
      <c r="F232" s="845"/>
      <c r="G232" s="845"/>
      <c r="H232" s="845"/>
      <c r="I232" s="845"/>
      <c r="J232" s="846"/>
      <c r="K232" s="187"/>
    </row>
    <row r="233" spans="1:11" ht="12.75" customHeight="1">
      <c r="A233" s="845" t="s">
        <v>274</v>
      </c>
      <c r="B233" s="845"/>
      <c r="C233" s="845"/>
      <c r="D233" s="845"/>
      <c r="E233" s="845"/>
      <c r="F233" s="845"/>
      <c r="G233" s="845"/>
      <c r="H233" s="845"/>
      <c r="I233" s="845"/>
      <c r="J233" s="846"/>
      <c r="K233" s="187"/>
    </row>
    <row r="234" spans="1:11">
      <c r="A234" s="8" t="s">
        <v>383</v>
      </c>
      <c r="B234" s="8"/>
      <c r="C234" s="15" t="s">
        <v>591</v>
      </c>
      <c r="D234" s="5"/>
      <c r="E234" s="6" t="s">
        <v>276</v>
      </c>
      <c r="F234" s="7">
        <v>4</v>
      </c>
      <c r="G234" s="7">
        <v>5</v>
      </c>
      <c r="H234" s="7">
        <v>2</v>
      </c>
      <c r="I234" s="7">
        <v>4</v>
      </c>
      <c r="J234" s="142">
        <v>4</v>
      </c>
      <c r="K234" s="143">
        <v>4</v>
      </c>
    </row>
    <row r="235" spans="1:11">
      <c r="A235" s="8" t="s">
        <v>402</v>
      </c>
      <c r="B235" s="8"/>
      <c r="C235" s="15" t="s">
        <v>401</v>
      </c>
      <c r="D235" s="5"/>
      <c r="E235" s="6" t="s">
        <v>276</v>
      </c>
      <c r="F235" s="7"/>
      <c r="G235" s="7">
        <v>1</v>
      </c>
      <c r="H235" s="7">
        <v>1</v>
      </c>
      <c r="I235" s="7">
        <v>0</v>
      </c>
      <c r="J235" s="142">
        <v>0</v>
      </c>
      <c r="K235" s="143">
        <v>0</v>
      </c>
    </row>
    <row r="236" spans="1:11">
      <c r="A236" s="8" t="s">
        <v>220</v>
      </c>
      <c r="B236" s="8"/>
      <c r="C236" s="15" t="s">
        <v>384</v>
      </c>
      <c r="D236" s="5"/>
      <c r="E236" s="6" t="s">
        <v>276</v>
      </c>
      <c r="F236" s="7"/>
      <c r="G236" s="7"/>
      <c r="H236" s="7">
        <v>0</v>
      </c>
      <c r="I236" s="7">
        <v>0</v>
      </c>
      <c r="J236" s="142">
        <v>1</v>
      </c>
      <c r="K236" s="143">
        <v>1</v>
      </c>
    </row>
    <row r="237" spans="1:11">
      <c r="A237" s="849" t="s">
        <v>112</v>
      </c>
      <c r="B237" s="849"/>
      <c r="C237" s="849"/>
      <c r="D237" s="849"/>
      <c r="E237" s="849"/>
      <c r="F237" s="849"/>
      <c r="G237" s="849"/>
      <c r="H237" s="849"/>
      <c r="I237" s="849"/>
      <c r="J237" s="850"/>
      <c r="K237" s="188"/>
    </row>
    <row r="238" spans="1:11" ht="12.75" customHeight="1">
      <c r="A238" s="847" t="s">
        <v>571</v>
      </c>
      <c r="B238" s="847"/>
      <c r="C238" s="847"/>
      <c r="D238" s="847"/>
      <c r="E238" s="847"/>
      <c r="F238" s="847"/>
      <c r="G238" s="847"/>
      <c r="H238" s="847"/>
      <c r="I238" s="847"/>
      <c r="J238" s="848"/>
      <c r="K238" s="190"/>
    </row>
    <row r="239" spans="1:11" ht="12.75" customHeight="1">
      <c r="A239" s="11" t="s">
        <v>535</v>
      </c>
      <c r="B239" s="11"/>
      <c r="C239" s="15" t="s">
        <v>536</v>
      </c>
      <c r="D239" s="20"/>
      <c r="E239" s="6" t="s">
        <v>276</v>
      </c>
      <c r="F239" s="7" t="s">
        <v>538</v>
      </c>
      <c r="G239" s="7">
        <v>4</v>
      </c>
      <c r="H239" s="7">
        <v>4</v>
      </c>
      <c r="I239" s="7" t="s">
        <v>537</v>
      </c>
      <c r="J239" s="142" t="s">
        <v>537</v>
      </c>
      <c r="K239" s="143" t="s">
        <v>537</v>
      </c>
    </row>
    <row r="240" spans="1:11" ht="12.75" customHeight="1">
      <c r="A240" s="11" t="s">
        <v>279</v>
      </c>
      <c r="B240" s="11"/>
      <c r="C240" s="15" t="s">
        <v>31</v>
      </c>
      <c r="D240" s="20"/>
      <c r="E240" s="6" t="s">
        <v>276</v>
      </c>
      <c r="F240" s="7" t="s">
        <v>538</v>
      </c>
      <c r="G240" s="7">
        <v>15</v>
      </c>
      <c r="H240" s="7">
        <v>19</v>
      </c>
      <c r="I240" s="7">
        <v>40</v>
      </c>
      <c r="J240" s="142">
        <v>45</v>
      </c>
      <c r="K240" s="143">
        <v>50</v>
      </c>
    </row>
    <row r="241" spans="1:11">
      <c r="A241" s="11" t="s">
        <v>30</v>
      </c>
      <c r="B241" s="11"/>
      <c r="C241" s="15" t="s">
        <v>280</v>
      </c>
      <c r="D241" s="5"/>
      <c r="E241" s="6" t="s">
        <v>276</v>
      </c>
      <c r="F241" s="7" t="s">
        <v>538</v>
      </c>
      <c r="G241" s="7" t="s">
        <v>537</v>
      </c>
      <c r="H241" s="7" t="s">
        <v>537</v>
      </c>
      <c r="I241" s="7" t="s">
        <v>537</v>
      </c>
      <c r="J241" s="142" t="s">
        <v>537</v>
      </c>
      <c r="K241" s="143" t="s">
        <v>537</v>
      </c>
    </row>
    <row r="242" spans="1:11">
      <c r="A242" s="11" t="s">
        <v>459</v>
      </c>
      <c r="B242" s="11"/>
      <c r="C242" s="15" t="s">
        <v>715</v>
      </c>
      <c r="D242" s="5"/>
      <c r="E242" s="6" t="s">
        <v>276</v>
      </c>
      <c r="F242" s="7">
        <v>20</v>
      </c>
      <c r="G242" s="7">
        <v>20</v>
      </c>
      <c r="H242" s="7">
        <v>30</v>
      </c>
      <c r="I242" s="7">
        <v>30</v>
      </c>
      <c r="J242" s="142">
        <v>30</v>
      </c>
      <c r="K242" s="143">
        <v>30</v>
      </c>
    </row>
    <row r="243" spans="1:11">
      <c r="A243" s="11" t="s">
        <v>403</v>
      </c>
      <c r="B243" s="11"/>
      <c r="C243" s="15" t="s">
        <v>404</v>
      </c>
      <c r="D243" s="5"/>
      <c r="E243" s="6" t="s">
        <v>276</v>
      </c>
      <c r="F243" s="7"/>
      <c r="G243" s="7">
        <v>60</v>
      </c>
      <c r="H243" s="7">
        <v>65</v>
      </c>
      <c r="I243" s="7">
        <v>80</v>
      </c>
      <c r="J243" s="142">
        <v>90</v>
      </c>
      <c r="K243" s="143">
        <v>100</v>
      </c>
    </row>
    <row r="244" spans="1:11">
      <c r="A244" s="11" t="s">
        <v>216</v>
      </c>
      <c r="B244" s="11"/>
      <c r="C244" s="15" t="s">
        <v>219</v>
      </c>
      <c r="D244" s="5"/>
      <c r="E244" s="6" t="s">
        <v>276</v>
      </c>
      <c r="F244" s="7"/>
      <c r="G244" s="7"/>
      <c r="H244" s="7">
        <v>1</v>
      </c>
      <c r="I244" s="7">
        <v>0</v>
      </c>
      <c r="J244" s="142">
        <v>0</v>
      </c>
      <c r="K244" s="143">
        <v>0</v>
      </c>
    </row>
    <row r="245" spans="1:11" ht="21" customHeight="1">
      <c r="A245" s="843" t="s">
        <v>147</v>
      </c>
      <c r="B245" s="843"/>
      <c r="C245" s="843"/>
      <c r="D245" s="843"/>
      <c r="E245" s="843"/>
      <c r="F245" s="843"/>
      <c r="G245" s="843"/>
      <c r="H245" s="843"/>
      <c r="I245" s="843"/>
      <c r="J245" s="844"/>
      <c r="K245" s="186"/>
    </row>
    <row r="246" spans="1:11" ht="12.75" customHeight="1">
      <c r="A246" s="845" t="s">
        <v>708</v>
      </c>
      <c r="B246" s="845"/>
      <c r="C246" s="845"/>
      <c r="D246" s="845"/>
      <c r="E246" s="845"/>
      <c r="F246" s="845"/>
      <c r="G246" s="845"/>
      <c r="H246" s="845"/>
      <c r="I246" s="845"/>
      <c r="J246" s="846"/>
      <c r="K246" s="187"/>
    </row>
    <row r="247" spans="1:11" ht="12.75" customHeight="1">
      <c r="A247" s="845" t="s">
        <v>274</v>
      </c>
      <c r="B247" s="845"/>
      <c r="C247" s="845"/>
      <c r="D247" s="845"/>
      <c r="E247" s="845"/>
      <c r="F247" s="845"/>
      <c r="G247" s="845"/>
      <c r="H247" s="845"/>
      <c r="I247" s="845"/>
      <c r="J247" s="846"/>
      <c r="K247" s="187"/>
    </row>
    <row r="248" spans="1:11">
      <c r="A248" s="8" t="s">
        <v>500</v>
      </c>
      <c r="B248" s="8"/>
      <c r="C248" s="15" t="s">
        <v>298</v>
      </c>
      <c r="D248" s="5"/>
      <c r="E248" s="9" t="s">
        <v>479</v>
      </c>
      <c r="F248" s="7">
        <v>7</v>
      </c>
      <c r="G248" s="7">
        <v>8.4</v>
      </c>
      <c r="H248" s="7">
        <v>8.5</v>
      </c>
      <c r="I248" s="7">
        <v>8</v>
      </c>
      <c r="J248" s="142">
        <v>7.5</v>
      </c>
      <c r="K248" s="143">
        <v>7.5</v>
      </c>
    </row>
    <row r="249" spans="1:11" ht="26.4">
      <c r="A249" s="8" t="s">
        <v>296</v>
      </c>
      <c r="B249" s="8"/>
      <c r="C249" s="15" t="s">
        <v>281</v>
      </c>
      <c r="D249" s="5"/>
      <c r="E249" s="9" t="s">
        <v>276</v>
      </c>
      <c r="F249" s="7"/>
      <c r="G249" s="7"/>
      <c r="H249" s="7">
        <v>2</v>
      </c>
      <c r="I249" s="7">
        <v>1</v>
      </c>
      <c r="J249" s="142">
        <v>1</v>
      </c>
      <c r="K249" s="143">
        <v>1</v>
      </c>
    </row>
    <row r="250" spans="1:11">
      <c r="A250" s="8" t="s">
        <v>259</v>
      </c>
      <c r="B250" s="8"/>
      <c r="C250" s="15" t="s">
        <v>282</v>
      </c>
      <c r="D250" s="5"/>
      <c r="E250" s="9" t="s">
        <v>276</v>
      </c>
      <c r="F250" s="7">
        <v>0</v>
      </c>
      <c r="G250" s="7">
        <v>0</v>
      </c>
      <c r="H250" s="7">
        <v>0</v>
      </c>
      <c r="I250" s="7">
        <v>0</v>
      </c>
      <c r="J250" s="142">
        <v>1</v>
      </c>
      <c r="K250" s="143">
        <v>1</v>
      </c>
    </row>
    <row r="251" spans="1:11">
      <c r="A251" s="849" t="s">
        <v>112</v>
      </c>
      <c r="B251" s="849"/>
      <c r="C251" s="849"/>
      <c r="D251" s="849"/>
      <c r="E251" s="849"/>
      <c r="F251" s="849"/>
      <c r="G251" s="849"/>
      <c r="H251" s="849"/>
      <c r="I251" s="849"/>
      <c r="J251" s="850"/>
      <c r="K251" s="188"/>
    </row>
    <row r="252" spans="1:11" ht="12.75" customHeight="1">
      <c r="A252" s="847" t="s">
        <v>208</v>
      </c>
      <c r="B252" s="847"/>
      <c r="C252" s="847"/>
      <c r="D252" s="847"/>
      <c r="E252" s="847"/>
      <c r="F252" s="847"/>
      <c r="G252" s="847"/>
      <c r="H252" s="847"/>
      <c r="I252" s="847"/>
      <c r="J252" s="848"/>
      <c r="K252" s="190"/>
    </row>
    <row r="253" spans="1:11">
      <c r="A253" s="11" t="s">
        <v>7</v>
      </c>
      <c r="B253" s="11"/>
      <c r="C253" s="15" t="s">
        <v>8</v>
      </c>
      <c r="D253" s="151"/>
      <c r="E253" s="34" t="s">
        <v>276</v>
      </c>
      <c r="F253" s="4">
        <v>21</v>
      </c>
      <c r="G253" s="4">
        <v>12</v>
      </c>
      <c r="H253" s="4">
        <v>11</v>
      </c>
      <c r="I253" s="4">
        <v>11</v>
      </c>
      <c r="J253" s="167">
        <v>11</v>
      </c>
      <c r="K253" s="156">
        <v>11</v>
      </c>
    </row>
    <row r="254" spans="1:11">
      <c r="A254" s="11" t="s">
        <v>443</v>
      </c>
      <c r="B254" s="11"/>
      <c r="C254" s="15" t="s">
        <v>14</v>
      </c>
      <c r="D254" s="151"/>
      <c r="E254" s="34" t="s">
        <v>276</v>
      </c>
      <c r="F254" s="4">
        <v>70</v>
      </c>
      <c r="G254" s="4">
        <v>140</v>
      </c>
      <c r="H254" s="4">
        <v>220</v>
      </c>
      <c r="I254" s="4">
        <v>150</v>
      </c>
      <c r="J254" s="167">
        <v>160</v>
      </c>
      <c r="K254" s="156">
        <v>170</v>
      </c>
    </row>
    <row r="255" spans="1:11">
      <c r="A255" s="11" t="s">
        <v>316</v>
      </c>
      <c r="B255" s="11"/>
      <c r="C255" s="15" t="s">
        <v>15</v>
      </c>
      <c r="D255" s="151"/>
      <c r="E255" s="34" t="s">
        <v>276</v>
      </c>
      <c r="F255" s="4"/>
      <c r="G255" s="4"/>
      <c r="H255" s="4">
        <v>3000</v>
      </c>
      <c r="I255" s="4">
        <v>4000</v>
      </c>
      <c r="J255" s="167">
        <v>4500</v>
      </c>
      <c r="K255" s="156">
        <v>4500</v>
      </c>
    </row>
    <row r="256" spans="1:11">
      <c r="A256" s="11" t="s">
        <v>297</v>
      </c>
      <c r="B256" s="11"/>
      <c r="C256" s="15" t="s">
        <v>260</v>
      </c>
      <c r="D256" s="151"/>
      <c r="E256" s="34" t="s">
        <v>276</v>
      </c>
      <c r="F256" s="4"/>
      <c r="G256" s="4"/>
      <c r="H256" s="4">
        <v>700</v>
      </c>
      <c r="I256" s="4">
        <v>700</v>
      </c>
      <c r="J256" s="167">
        <v>700</v>
      </c>
      <c r="K256" s="156">
        <v>700</v>
      </c>
    </row>
    <row r="257" spans="1:11" ht="26.4">
      <c r="A257" s="12" t="s">
        <v>518</v>
      </c>
      <c r="B257" s="11"/>
      <c r="C257" s="15" t="s">
        <v>17</v>
      </c>
      <c r="D257" s="151"/>
      <c r="E257" s="34" t="s">
        <v>276</v>
      </c>
      <c r="F257" s="4"/>
      <c r="G257" s="4"/>
      <c r="H257" s="4">
        <v>30</v>
      </c>
      <c r="I257" s="4">
        <v>25</v>
      </c>
      <c r="J257" s="167">
        <v>30</v>
      </c>
      <c r="K257" s="156">
        <v>30</v>
      </c>
    </row>
    <row r="258" spans="1:11">
      <c r="A258" s="12" t="s">
        <v>19</v>
      </c>
      <c r="B258" s="11"/>
      <c r="C258" s="15" t="s">
        <v>18</v>
      </c>
      <c r="D258" s="151"/>
      <c r="E258" s="34" t="s">
        <v>276</v>
      </c>
      <c r="F258" s="4"/>
      <c r="G258" s="4"/>
      <c r="H258" s="4">
        <v>1</v>
      </c>
      <c r="I258" s="4">
        <v>0</v>
      </c>
      <c r="J258" s="167">
        <v>1</v>
      </c>
      <c r="K258" s="156">
        <v>1</v>
      </c>
    </row>
    <row r="259" spans="1:11" ht="26.4">
      <c r="A259" s="12" t="s">
        <v>519</v>
      </c>
      <c r="B259" s="11"/>
      <c r="C259" s="15" t="s">
        <v>20</v>
      </c>
      <c r="D259" s="151"/>
      <c r="E259" s="34" t="s">
        <v>276</v>
      </c>
      <c r="F259" s="4"/>
      <c r="G259" s="4"/>
      <c r="H259" s="4">
        <v>30</v>
      </c>
      <c r="I259" s="4">
        <v>17</v>
      </c>
      <c r="J259" s="167">
        <v>20</v>
      </c>
      <c r="K259" s="156">
        <v>23</v>
      </c>
    </row>
    <row r="260" spans="1:11" ht="12.75" customHeight="1">
      <c r="A260" s="847" t="s">
        <v>9</v>
      </c>
      <c r="B260" s="847"/>
      <c r="C260" s="847"/>
      <c r="D260" s="847"/>
      <c r="E260" s="847"/>
      <c r="F260" s="847"/>
      <c r="G260" s="847"/>
      <c r="H260" s="847"/>
      <c r="I260" s="847"/>
      <c r="J260" s="848"/>
      <c r="K260" s="190"/>
    </row>
    <row r="261" spans="1:11" ht="15" customHeight="1">
      <c r="A261" s="12" t="s">
        <v>191</v>
      </c>
      <c r="B261" s="12"/>
      <c r="C261" s="15" t="s">
        <v>160</v>
      </c>
      <c r="D261" s="5"/>
      <c r="E261" s="6" t="s">
        <v>445</v>
      </c>
      <c r="F261" s="7">
        <v>3500</v>
      </c>
      <c r="G261" s="7">
        <v>2400</v>
      </c>
      <c r="H261" s="7">
        <v>100</v>
      </c>
      <c r="I261" s="7">
        <v>100</v>
      </c>
      <c r="J261" s="142">
        <v>100</v>
      </c>
      <c r="K261" s="143">
        <v>100</v>
      </c>
    </row>
    <row r="262" spans="1:11" ht="15" customHeight="1">
      <c r="A262" s="12" t="s">
        <v>192</v>
      </c>
      <c r="B262" s="12"/>
      <c r="C262" s="15" t="s">
        <v>342</v>
      </c>
      <c r="D262" s="5"/>
      <c r="E262" s="6" t="s">
        <v>276</v>
      </c>
      <c r="F262" s="7"/>
      <c r="G262" s="7"/>
      <c r="H262" s="7">
        <v>3800</v>
      </c>
      <c r="I262" s="7">
        <v>3800</v>
      </c>
      <c r="J262" s="142">
        <v>3800</v>
      </c>
      <c r="K262" s="143">
        <v>3800</v>
      </c>
    </row>
    <row r="263" spans="1:11" ht="15" customHeight="1">
      <c r="A263" s="12" t="s">
        <v>193</v>
      </c>
      <c r="B263" s="12"/>
      <c r="C263" s="15" t="s">
        <v>194</v>
      </c>
      <c r="D263" s="5"/>
      <c r="E263" s="6" t="s">
        <v>276</v>
      </c>
      <c r="F263" s="7"/>
      <c r="G263" s="7"/>
      <c r="H263" s="7">
        <v>350</v>
      </c>
      <c r="I263" s="7">
        <v>250</v>
      </c>
      <c r="J263" s="142">
        <v>300</v>
      </c>
      <c r="K263" s="143">
        <v>350</v>
      </c>
    </row>
    <row r="264" spans="1:11" ht="27" customHeight="1">
      <c r="A264" s="12" t="s">
        <v>261</v>
      </c>
      <c r="B264" s="12"/>
      <c r="C264" s="15" t="s">
        <v>195</v>
      </c>
      <c r="D264" s="5"/>
      <c r="E264" s="34" t="s">
        <v>276</v>
      </c>
      <c r="F264" s="4"/>
      <c r="G264" s="4"/>
      <c r="H264" s="4">
        <v>5500</v>
      </c>
      <c r="I264" s="4">
        <v>6000</v>
      </c>
      <c r="J264" s="167">
        <v>6000</v>
      </c>
      <c r="K264" s="156">
        <v>6000</v>
      </c>
    </row>
    <row r="265" spans="1:11" ht="15" customHeight="1">
      <c r="A265" s="12" t="s">
        <v>470</v>
      </c>
      <c r="B265" s="12"/>
      <c r="C265" s="15" t="s">
        <v>196</v>
      </c>
      <c r="D265" s="5"/>
      <c r="E265" s="6" t="s">
        <v>445</v>
      </c>
      <c r="F265" s="7"/>
      <c r="G265" s="7">
        <v>80</v>
      </c>
      <c r="H265" s="7">
        <v>90</v>
      </c>
      <c r="I265" s="7">
        <v>90</v>
      </c>
      <c r="J265" s="142">
        <v>90</v>
      </c>
      <c r="K265" s="143">
        <v>90</v>
      </c>
    </row>
    <row r="266" spans="1:11" ht="12.75" customHeight="1">
      <c r="A266" s="847" t="s">
        <v>640</v>
      </c>
      <c r="B266" s="847"/>
      <c r="C266" s="847"/>
      <c r="D266" s="847"/>
      <c r="E266" s="847"/>
      <c r="F266" s="847"/>
      <c r="G266" s="847"/>
      <c r="H266" s="847"/>
      <c r="I266" s="847"/>
      <c r="J266" s="848"/>
      <c r="K266" s="190"/>
    </row>
    <row r="267" spans="1:11" s="21" customFormat="1" ht="13.5" customHeight="1">
      <c r="A267" s="12" t="s">
        <v>25</v>
      </c>
      <c r="B267" s="12"/>
      <c r="C267" s="15" t="s">
        <v>610</v>
      </c>
      <c r="D267" s="5"/>
      <c r="E267" s="6" t="s">
        <v>276</v>
      </c>
      <c r="F267" s="7">
        <v>0</v>
      </c>
      <c r="G267" s="7">
        <v>0</v>
      </c>
      <c r="H267" s="7">
        <v>15</v>
      </c>
      <c r="I267" s="7">
        <v>15</v>
      </c>
      <c r="J267" s="142">
        <v>15</v>
      </c>
      <c r="K267" s="143">
        <v>15</v>
      </c>
    </row>
    <row r="268" spans="1:11" s="21" customFormat="1" ht="25.5" customHeight="1">
      <c r="A268" s="12" t="s">
        <v>337</v>
      </c>
      <c r="B268" s="12"/>
      <c r="C268" s="15" t="s">
        <v>26</v>
      </c>
      <c r="D268" s="5"/>
      <c r="E268" s="6" t="s">
        <v>276</v>
      </c>
      <c r="F268" s="7"/>
      <c r="G268" s="7"/>
      <c r="H268" s="7">
        <v>100</v>
      </c>
      <c r="I268" s="7">
        <v>100</v>
      </c>
      <c r="J268" s="142">
        <v>100</v>
      </c>
      <c r="K268" s="143">
        <v>100</v>
      </c>
    </row>
    <row r="269" spans="1:11" s="21" customFormat="1" ht="15" customHeight="1">
      <c r="A269" s="12" t="s">
        <v>614</v>
      </c>
      <c r="B269" s="12"/>
      <c r="C269" s="15" t="s">
        <v>27</v>
      </c>
      <c r="D269" s="5"/>
      <c r="E269" s="6" t="s">
        <v>276</v>
      </c>
      <c r="F269" s="7"/>
      <c r="G269" s="7"/>
      <c r="H269" s="7">
        <v>8</v>
      </c>
      <c r="I269" s="7">
        <v>0</v>
      </c>
      <c r="J269" s="142">
        <v>0</v>
      </c>
      <c r="K269" s="143">
        <v>0</v>
      </c>
    </row>
    <row r="270" spans="1:11" ht="12.75" customHeight="1">
      <c r="A270" s="841" t="s">
        <v>521</v>
      </c>
      <c r="B270" s="841"/>
      <c r="C270" s="841"/>
      <c r="D270" s="841"/>
      <c r="E270" s="841"/>
      <c r="F270" s="841"/>
      <c r="G270" s="841"/>
      <c r="H270" s="841"/>
      <c r="I270" s="841"/>
      <c r="J270" s="842"/>
      <c r="K270" s="191"/>
    </row>
    <row r="271" spans="1:11" ht="12.75" customHeight="1">
      <c r="A271" s="841" t="s">
        <v>677</v>
      </c>
      <c r="B271" s="841"/>
      <c r="C271" s="841"/>
      <c r="D271" s="841"/>
      <c r="E271" s="841"/>
      <c r="F271" s="841"/>
      <c r="G271" s="841"/>
      <c r="H271" s="841"/>
      <c r="I271" s="841"/>
      <c r="J271" s="842"/>
      <c r="K271" s="191"/>
    </row>
    <row r="272" spans="1:11" ht="32.25" customHeight="1">
      <c r="A272" s="14" t="s">
        <v>522</v>
      </c>
      <c r="B272" s="14"/>
      <c r="C272" s="4" t="s">
        <v>649</v>
      </c>
      <c r="D272" s="5"/>
      <c r="E272" s="34" t="s">
        <v>650</v>
      </c>
      <c r="F272" s="32" t="s">
        <v>798</v>
      </c>
      <c r="G272" s="32" t="s">
        <v>722</v>
      </c>
      <c r="H272" s="32" t="s">
        <v>540</v>
      </c>
      <c r="I272" s="32" t="s">
        <v>541</v>
      </c>
      <c r="J272" s="176" t="s">
        <v>541</v>
      </c>
      <c r="K272" s="275" t="s">
        <v>541</v>
      </c>
    </row>
    <row r="273" spans="1:11">
      <c r="A273" s="14" t="s">
        <v>156</v>
      </c>
      <c r="B273" s="14"/>
      <c r="C273" s="4" t="s">
        <v>157</v>
      </c>
      <c r="D273" s="5"/>
      <c r="E273" s="6" t="s">
        <v>445</v>
      </c>
      <c r="F273" s="7">
        <v>85</v>
      </c>
      <c r="G273" s="24">
        <v>85</v>
      </c>
      <c r="H273" s="24">
        <v>90</v>
      </c>
      <c r="I273" s="24">
        <v>90</v>
      </c>
      <c r="J273" s="177">
        <v>90</v>
      </c>
      <c r="K273" s="53">
        <v>90</v>
      </c>
    </row>
    <row r="274" spans="1:11" ht="18" customHeight="1">
      <c r="A274" s="14" t="s">
        <v>813</v>
      </c>
      <c r="B274" s="14"/>
      <c r="C274" s="4" t="s">
        <v>233</v>
      </c>
      <c r="D274" s="5"/>
      <c r="E274" s="6" t="s">
        <v>445</v>
      </c>
      <c r="F274" s="7">
        <v>15</v>
      </c>
      <c r="G274" s="24">
        <v>5</v>
      </c>
      <c r="H274" s="24">
        <v>5</v>
      </c>
      <c r="I274" s="24">
        <v>5</v>
      </c>
      <c r="J274" s="177">
        <v>5</v>
      </c>
      <c r="K274" s="53">
        <v>5</v>
      </c>
    </row>
    <row r="275" spans="1:11" ht="15.75" customHeight="1">
      <c r="A275" s="14" t="s">
        <v>462</v>
      </c>
      <c r="B275" s="14"/>
      <c r="C275" s="4" t="s">
        <v>234</v>
      </c>
      <c r="D275" s="5"/>
      <c r="E275" s="6" t="s">
        <v>276</v>
      </c>
      <c r="F275" s="7">
        <v>17</v>
      </c>
      <c r="G275" s="24">
        <v>14</v>
      </c>
      <c r="H275" s="24">
        <v>13</v>
      </c>
      <c r="I275" s="24">
        <v>12</v>
      </c>
      <c r="J275" s="177">
        <v>14</v>
      </c>
      <c r="K275" s="53">
        <v>14</v>
      </c>
    </row>
    <row r="276" spans="1:11" ht="19.05" customHeight="1">
      <c r="A276" s="843" t="s">
        <v>698</v>
      </c>
      <c r="B276" s="843"/>
      <c r="C276" s="843"/>
      <c r="D276" s="843"/>
      <c r="E276" s="843"/>
      <c r="F276" s="843"/>
      <c r="G276" s="843"/>
      <c r="H276" s="843"/>
      <c r="I276" s="843"/>
      <c r="J276" s="844"/>
      <c r="K276" s="186"/>
    </row>
    <row r="277" spans="1:11" ht="12.75" customHeight="1">
      <c r="A277" s="845" t="s">
        <v>465</v>
      </c>
      <c r="B277" s="845"/>
      <c r="C277" s="845"/>
      <c r="D277" s="845"/>
      <c r="E277" s="845"/>
      <c r="F277" s="845"/>
      <c r="G277" s="845"/>
      <c r="H277" s="845"/>
      <c r="I277" s="845"/>
      <c r="J277" s="846"/>
      <c r="K277" s="187"/>
    </row>
    <row r="278" spans="1:11" ht="12.75" customHeight="1">
      <c r="A278" s="845" t="s">
        <v>274</v>
      </c>
      <c r="B278" s="845"/>
      <c r="C278" s="845"/>
      <c r="D278" s="845"/>
      <c r="E278" s="845"/>
      <c r="F278" s="845"/>
      <c r="G278" s="845"/>
      <c r="H278" s="845"/>
      <c r="I278" s="845"/>
      <c r="J278" s="846"/>
      <c r="K278" s="187"/>
    </row>
    <row r="279" spans="1:11" ht="18.75" customHeight="1">
      <c r="A279" s="8" t="s">
        <v>637</v>
      </c>
      <c r="B279" s="8"/>
      <c r="C279" s="15" t="s">
        <v>36</v>
      </c>
      <c r="D279" s="5"/>
      <c r="E279" s="6" t="s">
        <v>445</v>
      </c>
      <c r="F279" s="7">
        <v>13</v>
      </c>
      <c r="G279" s="24">
        <v>100</v>
      </c>
      <c r="H279" s="24">
        <v>100</v>
      </c>
      <c r="I279" s="24">
        <v>100</v>
      </c>
      <c r="J279" s="177">
        <v>100</v>
      </c>
      <c r="K279" s="53">
        <v>100</v>
      </c>
    </row>
    <row r="280" spans="1:11">
      <c r="A280" s="8" t="s">
        <v>446</v>
      </c>
      <c r="B280" s="8"/>
      <c r="C280" s="15" t="s">
        <v>447</v>
      </c>
      <c r="D280" s="5"/>
      <c r="E280" s="6" t="s">
        <v>276</v>
      </c>
      <c r="F280" s="7">
        <v>4</v>
      </c>
      <c r="G280" s="24">
        <v>2</v>
      </c>
      <c r="H280" s="24">
        <v>2</v>
      </c>
      <c r="I280" s="24">
        <v>2</v>
      </c>
      <c r="J280" s="177">
        <v>2</v>
      </c>
      <c r="K280" s="53">
        <v>2</v>
      </c>
    </row>
    <row r="281" spans="1:11">
      <c r="A281" s="8" t="s">
        <v>529</v>
      </c>
      <c r="B281" s="8"/>
      <c r="C281" s="15" t="s">
        <v>557</v>
      </c>
      <c r="D281" s="5"/>
      <c r="E281" s="6" t="s">
        <v>276</v>
      </c>
      <c r="F281" s="7"/>
      <c r="G281" s="24"/>
      <c r="H281" s="24">
        <v>1</v>
      </c>
      <c r="I281" s="24">
        <v>5</v>
      </c>
      <c r="J281" s="177">
        <v>5</v>
      </c>
      <c r="K281" s="53">
        <v>5</v>
      </c>
    </row>
    <row r="282" spans="1:11">
      <c r="A282" s="849" t="s">
        <v>112</v>
      </c>
      <c r="B282" s="849"/>
      <c r="C282" s="849"/>
      <c r="D282" s="849"/>
      <c r="E282" s="849"/>
      <c r="F282" s="849"/>
      <c r="G282" s="849"/>
      <c r="H282" s="849"/>
      <c r="I282" s="849"/>
      <c r="J282" s="850"/>
      <c r="K282" s="188"/>
    </row>
    <row r="283" spans="1:11" ht="12.75" customHeight="1">
      <c r="A283" s="847" t="s">
        <v>252</v>
      </c>
      <c r="B283" s="847"/>
      <c r="C283" s="847"/>
      <c r="D283" s="847"/>
      <c r="E283" s="847"/>
      <c r="F283" s="847"/>
      <c r="G283" s="847"/>
      <c r="H283" s="847"/>
      <c r="I283" s="847"/>
      <c r="J283" s="848"/>
      <c r="K283" s="190"/>
    </row>
    <row r="284" spans="1:11">
      <c r="A284" s="11" t="s">
        <v>646</v>
      </c>
      <c r="B284" s="11"/>
      <c r="C284" s="15" t="s">
        <v>709</v>
      </c>
      <c r="D284" s="5"/>
      <c r="E284" s="6" t="s">
        <v>445</v>
      </c>
      <c r="F284" s="7">
        <v>95</v>
      </c>
      <c r="G284" s="7">
        <v>99</v>
      </c>
      <c r="H284" s="24">
        <v>99</v>
      </c>
      <c r="I284" s="24">
        <v>99</v>
      </c>
      <c r="J284" s="177">
        <v>99</v>
      </c>
      <c r="K284" s="53">
        <v>99</v>
      </c>
    </row>
    <row r="285" spans="1:11">
      <c r="A285" s="11" t="s">
        <v>710</v>
      </c>
      <c r="B285" s="11"/>
      <c r="C285" s="15" t="s">
        <v>711</v>
      </c>
      <c r="D285" s="5"/>
      <c r="E285" s="6" t="s">
        <v>712</v>
      </c>
      <c r="F285" s="7">
        <v>70</v>
      </c>
      <c r="G285" s="7">
        <v>70</v>
      </c>
      <c r="H285" s="24">
        <v>350</v>
      </c>
      <c r="I285" s="24">
        <v>350</v>
      </c>
      <c r="J285" s="177">
        <v>350</v>
      </c>
      <c r="K285" s="53">
        <v>350</v>
      </c>
    </row>
    <row r="286" spans="1:11" ht="26.4">
      <c r="A286" s="22" t="s">
        <v>170</v>
      </c>
      <c r="B286" s="22"/>
      <c r="C286" s="15" t="s">
        <v>477</v>
      </c>
      <c r="D286" s="5"/>
      <c r="E286" s="6" t="s">
        <v>445</v>
      </c>
      <c r="F286" s="7">
        <v>80</v>
      </c>
      <c r="G286" s="7">
        <v>85</v>
      </c>
      <c r="H286" s="24">
        <v>85</v>
      </c>
      <c r="I286" s="24">
        <v>85</v>
      </c>
      <c r="J286" s="177">
        <v>85</v>
      </c>
      <c r="K286" s="53">
        <v>85</v>
      </c>
    </row>
    <row r="287" spans="1:11">
      <c r="A287" s="22" t="s">
        <v>100</v>
      </c>
      <c r="B287" s="22"/>
      <c r="C287" s="15" t="s">
        <v>478</v>
      </c>
      <c r="D287" s="5"/>
      <c r="E287" s="6" t="s">
        <v>479</v>
      </c>
      <c r="F287" s="7">
        <v>1</v>
      </c>
      <c r="G287" s="7">
        <v>1</v>
      </c>
      <c r="H287" s="24">
        <v>1</v>
      </c>
      <c r="I287" s="24">
        <v>1</v>
      </c>
      <c r="J287" s="177">
        <v>1</v>
      </c>
      <c r="K287" s="53">
        <v>1</v>
      </c>
    </row>
    <row r="288" spans="1:11">
      <c r="A288" s="22" t="s">
        <v>539</v>
      </c>
      <c r="B288" s="22"/>
      <c r="C288" s="15" t="s">
        <v>570</v>
      </c>
      <c r="D288" s="5"/>
      <c r="E288" s="6" t="s">
        <v>479</v>
      </c>
      <c r="F288" s="7"/>
      <c r="G288" s="7"/>
      <c r="H288" s="24">
        <v>2</v>
      </c>
      <c r="I288" s="24">
        <v>2</v>
      </c>
      <c r="J288" s="177">
        <v>2</v>
      </c>
      <c r="K288" s="53">
        <v>2</v>
      </c>
    </row>
    <row r="289" spans="1:11">
      <c r="A289" s="11" t="s">
        <v>270</v>
      </c>
      <c r="B289" s="11"/>
      <c r="C289" s="15" t="s">
        <v>46</v>
      </c>
      <c r="D289" s="5"/>
      <c r="E289" s="6" t="s">
        <v>276</v>
      </c>
      <c r="F289" s="7">
        <v>75</v>
      </c>
      <c r="G289" s="7">
        <v>80</v>
      </c>
      <c r="H289" s="24">
        <v>80</v>
      </c>
      <c r="I289" s="24">
        <v>80</v>
      </c>
      <c r="J289" s="177">
        <v>80</v>
      </c>
      <c r="K289" s="53">
        <v>80</v>
      </c>
    </row>
    <row r="290" spans="1:11" ht="26.4">
      <c r="A290" s="12" t="s">
        <v>569</v>
      </c>
      <c r="B290" s="11"/>
      <c r="C290" s="15" t="s">
        <v>101</v>
      </c>
      <c r="D290" s="5"/>
      <c r="E290" s="6" t="s">
        <v>479</v>
      </c>
      <c r="F290" s="7"/>
      <c r="G290" s="7"/>
      <c r="H290" s="24">
        <v>1</v>
      </c>
      <c r="I290" s="24">
        <v>0</v>
      </c>
      <c r="J290" s="177">
        <v>0</v>
      </c>
      <c r="K290" s="53">
        <v>0</v>
      </c>
    </row>
    <row r="291" spans="1:11">
      <c r="A291" s="11" t="s">
        <v>578</v>
      </c>
      <c r="B291" s="11"/>
      <c r="C291" s="15" t="s">
        <v>102</v>
      </c>
      <c r="D291" s="5"/>
      <c r="E291" s="6" t="s">
        <v>479</v>
      </c>
      <c r="F291" s="7"/>
      <c r="G291" s="7"/>
      <c r="H291" s="24">
        <v>60</v>
      </c>
      <c r="I291" s="24">
        <v>130</v>
      </c>
      <c r="J291" s="177">
        <v>0</v>
      </c>
      <c r="K291" s="53">
        <v>0</v>
      </c>
    </row>
    <row r="292" spans="1:11">
      <c r="A292" s="11" t="s">
        <v>579</v>
      </c>
      <c r="B292" s="11"/>
      <c r="C292" s="15" t="s">
        <v>512</v>
      </c>
      <c r="D292" s="5"/>
      <c r="E292" s="6" t="s">
        <v>479</v>
      </c>
      <c r="F292" s="7">
        <v>16</v>
      </c>
      <c r="G292" s="7">
        <v>47</v>
      </c>
      <c r="H292" s="24">
        <v>0</v>
      </c>
      <c r="I292" s="24">
        <v>40</v>
      </c>
      <c r="J292" s="177">
        <v>0</v>
      </c>
      <c r="K292" s="53">
        <v>0</v>
      </c>
    </row>
    <row r="293" spans="1:11" ht="12.75" customHeight="1">
      <c r="A293" s="847" t="s">
        <v>47</v>
      </c>
      <c r="B293" s="847"/>
      <c r="C293" s="847"/>
      <c r="D293" s="847"/>
      <c r="E293" s="847"/>
      <c r="F293" s="847"/>
      <c r="G293" s="847"/>
      <c r="H293" s="847"/>
      <c r="I293" s="847"/>
      <c r="J293" s="848"/>
      <c r="K293" s="190"/>
    </row>
    <row r="294" spans="1:11">
      <c r="A294" s="11" t="s">
        <v>68</v>
      </c>
      <c r="B294" s="11"/>
      <c r="C294" s="15" t="s">
        <v>48</v>
      </c>
      <c r="D294" s="5"/>
      <c r="E294" s="6" t="s">
        <v>49</v>
      </c>
      <c r="F294" s="7">
        <v>53</v>
      </c>
      <c r="G294" s="7">
        <v>53</v>
      </c>
      <c r="H294" s="7">
        <v>53</v>
      </c>
      <c r="I294" s="7">
        <v>53</v>
      </c>
      <c r="J294" s="142">
        <v>53</v>
      </c>
      <c r="K294" s="143">
        <v>53</v>
      </c>
    </row>
    <row r="295" spans="1:11">
      <c r="A295" s="22" t="s">
        <v>69</v>
      </c>
      <c r="B295" s="11"/>
      <c r="C295" s="15" t="s">
        <v>344</v>
      </c>
      <c r="D295" s="5"/>
      <c r="E295" s="6" t="s">
        <v>276</v>
      </c>
      <c r="F295" s="7"/>
      <c r="G295" s="7"/>
      <c r="H295" s="7">
        <v>1</v>
      </c>
      <c r="I295" s="7">
        <v>0</v>
      </c>
      <c r="J295" s="142">
        <v>0</v>
      </c>
      <c r="K295" s="143">
        <v>0</v>
      </c>
    </row>
    <row r="296" spans="1:11">
      <c r="A296" s="22" t="s">
        <v>99</v>
      </c>
      <c r="B296" s="22"/>
      <c r="C296" s="15" t="s">
        <v>103</v>
      </c>
      <c r="D296" s="5"/>
      <c r="E296" s="6" t="s">
        <v>276</v>
      </c>
      <c r="F296" s="7">
        <v>0</v>
      </c>
      <c r="G296" s="7">
        <v>0</v>
      </c>
      <c r="H296" s="7">
        <v>0</v>
      </c>
      <c r="I296" s="7">
        <v>1</v>
      </c>
      <c r="J296" s="142">
        <v>1</v>
      </c>
      <c r="K296" s="143">
        <v>1</v>
      </c>
    </row>
    <row r="297" spans="1:11">
      <c r="A297" s="22" t="s">
        <v>45</v>
      </c>
      <c r="B297" s="22"/>
      <c r="C297" s="15" t="s">
        <v>325</v>
      </c>
      <c r="D297" s="5"/>
      <c r="E297" s="6" t="s">
        <v>276</v>
      </c>
      <c r="F297" s="7">
        <v>0</v>
      </c>
      <c r="G297" s="7">
        <v>0</v>
      </c>
      <c r="H297" s="7">
        <v>0</v>
      </c>
      <c r="I297" s="7">
        <v>1</v>
      </c>
      <c r="J297" s="142">
        <v>1</v>
      </c>
      <c r="K297" s="143">
        <v>1</v>
      </c>
    </row>
    <row r="298" spans="1:11">
      <c r="A298" s="22" t="s">
        <v>90</v>
      </c>
      <c r="B298" s="22"/>
      <c r="C298" s="15" t="s">
        <v>553</v>
      </c>
      <c r="D298" s="5"/>
      <c r="E298" s="6" t="s">
        <v>645</v>
      </c>
      <c r="F298" s="7"/>
      <c r="G298" s="7">
        <v>0</v>
      </c>
      <c r="H298" s="7">
        <v>180</v>
      </c>
      <c r="I298" s="7">
        <v>100</v>
      </c>
      <c r="J298" s="142">
        <v>0</v>
      </c>
      <c r="K298" s="143">
        <v>0</v>
      </c>
    </row>
    <row r="299" spans="1:11">
      <c r="A299" s="22" t="s">
        <v>29</v>
      </c>
      <c r="B299" s="22"/>
      <c r="C299" s="15" t="s">
        <v>554</v>
      </c>
      <c r="D299" s="5"/>
      <c r="E299" s="6" t="s">
        <v>645</v>
      </c>
      <c r="F299" s="7"/>
      <c r="G299" s="7">
        <v>0</v>
      </c>
      <c r="H299" s="7">
        <v>300</v>
      </c>
      <c r="I299" s="7">
        <v>0</v>
      </c>
      <c r="J299" s="142">
        <v>0</v>
      </c>
      <c r="K299" s="143">
        <v>0</v>
      </c>
    </row>
    <row r="300" spans="1:11">
      <c r="A300" s="22" t="s">
        <v>331</v>
      </c>
      <c r="B300" s="22"/>
      <c r="C300" s="15" t="s">
        <v>332</v>
      </c>
      <c r="D300" s="5"/>
      <c r="E300" s="6" t="s">
        <v>645</v>
      </c>
      <c r="F300" s="7"/>
      <c r="G300" s="7">
        <v>0</v>
      </c>
      <c r="H300" s="7">
        <v>140</v>
      </c>
      <c r="I300" s="7">
        <v>0</v>
      </c>
      <c r="J300" s="142">
        <v>0</v>
      </c>
      <c r="K300" s="143">
        <v>0</v>
      </c>
    </row>
    <row r="301" spans="1:11">
      <c r="A301" s="22" t="s">
        <v>648</v>
      </c>
      <c r="B301" s="22"/>
      <c r="C301" s="15" t="s">
        <v>221</v>
      </c>
      <c r="D301" s="5"/>
      <c r="E301" s="6" t="s">
        <v>276</v>
      </c>
      <c r="F301" s="7"/>
      <c r="G301" s="7"/>
      <c r="H301" s="7">
        <v>0</v>
      </c>
      <c r="I301" s="7">
        <v>0</v>
      </c>
      <c r="J301" s="142">
        <v>1</v>
      </c>
      <c r="K301" s="143">
        <v>1</v>
      </c>
    </row>
    <row r="302" spans="1:11" ht="13.8">
      <c r="A302" s="847" t="s">
        <v>63</v>
      </c>
      <c r="B302" s="847"/>
      <c r="C302" s="847"/>
      <c r="D302" s="847"/>
      <c r="E302" s="847"/>
      <c r="F302" s="847"/>
      <c r="G302" s="847"/>
      <c r="H302" s="847"/>
      <c r="I302" s="847"/>
      <c r="J302" s="848"/>
      <c r="K302" s="190"/>
    </row>
    <row r="303" spans="1:11" ht="12.75" customHeight="1">
      <c r="A303" s="11" t="s">
        <v>389</v>
      </c>
      <c r="B303" s="11"/>
      <c r="C303" s="15" t="s">
        <v>64</v>
      </c>
      <c r="D303" s="5"/>
      <c r="E303" s="6" t="s">
        <v>276</v>
      </c>
      <c r="F303" s="7" t="s">
        <v>65</v>
      </c>
      <c r="G303" s="7">
        <v>0</v>
      </c>
      <c r="H303" s="7">
        <v>0</v>
      </c>
      <c r="I303" s="7">
        <v>0</v>
      </c>
      <c r="J303" s="142">
        <v>1</v>
      </c>
      <c r="K303" s="143">
        <v>1</v>
      </c>
    </row>
    <row r="304" spans="1:11" ht="13.8">
      <c r="A304" s="847" t="s">
        <v>182</v>
      </c>
      <c r="B304" s="847"/>
      <c r="C304" s="847"/>
      <c r="D304" s="847"/>
      <c r="E304" s="847"/>
      <c r="F304" s="847"/>
      <c r="G304" s="847"/>
      <c r="H304" s="847"/>
      <c r="I304" s="847"/>
      <c r="J304" s="848"/>
      <c r="K304" s="190"/>
    </row>
    <row r="305" spans="1:12" ht="12.75" customHeight="1">
      <c r="A305" s="11" t="s">
        <v>184</v>
      </c>
      <c r="B305" s="11"/>
      <c r="C305" s="15" t="s">
        <v>183</v>
      </c>
      <c r="D305" s="5"/>
      <c r="E305" s="6" t="s">
        <v>276</v>
      </c>
      <c r="F305" s="7">
        <v>40</v>
      </c>
      <c r="G305" s="7">
        <v>90</v>
      </c>
      <c r="H305" s="7">
        <v>120</v>
      </c>
      <c r="I305" s="7">
        <v>140</v>
      </c>
      <c r="J305" s="142">
        <v>140</v>
      </c>
      <c r="K305" s="143">
        <v>140</v>
      </c>
    </row>
    <row r="306" spans="1:12" ht="15.6">
      <c r="A306" s="859" t="s">
        <v>277</v>
      </c>
      <c r="B306" s="859"/>
      <c r="C306" s="859"/>
      <c r="D306" s="859"/>
      <c r="E306" s="859"/>
      <c r="F306" s="859"/>
      <c r="G306" s="859"/>
      <c r="H306" s="859"/>
      <c r="I306" s="859"/>
      <c r="J306" s="860"/>
      <c r="K306" s="196"/>
    </row>
    <row r="307" spans="1:12" ht="20.55" customHeight="1">
      <c r="A307" s="845" t="s">
        <v>303</v>
      </c>
      <c r="B307" s="845"/>
      <c r="C307" s="845"/>
      <c r="D307" s="845"/>
      <c r="E307" s="845"/>
      <c r="F307" s="845"/>
      <c r="G307" s="845"/>
      <c r="H307" s="845"/>
      <c r="I307" s="845"/>
      <c r="J307" s="846"/>
      <c r="K307" s="187"/>
    </row>
    <row r="308" spans="1:12" ht="12.75" customHeight="1">
      <c r="A308" s="845" t="s">
        <v>274</v>
      </c>
      <c r="B308" s="845"/>
      <c r="C308" s="845"/>
      <c r="D308" s="845"/>
      <c r="E308" s="845"/>
      <c r="F308" s="845"/>
      <c r="G308" s="845"/>
      <c r="H308" s="845"/>
      <c r="I308" s="845"/>
      <c r="J308" s="846"/>
      <c r="K308" s="187"/>
    </row>
    <row r="309" spans="1:12" ht="12.75" customHeight="1">
      <c r="A309" s="8" t="s">
        <v>792</v>
      </c>
      <c r="B309" s="8"/>
      <c r="C309" s="15" t="s">
        <v>304</v>
      </c>
      <c r="D309" s="5"/>
      <c r="E309" s="6" t="s">
        <v>276</v>
      </c>
      <c r="F309" s="7">
        <v>3</v>
      </c>
      <c r="G309" s="7">
        <v>2</v>
      </c>
      <c r="H309" s="7">
        <v>2</v>
      </c>
      <c r="I309" s="7">
        <v>1</v>
      </c>
      <c r="J309" s="142">
        <v>1</v>
      </c>
      <c r="K309" s="143">
        <v>1</v>
      </c>
    </row>
    <row r="310" spans="1:12">
      <c r="A310" s="8" t="s">
        <v>74</v>
      </c>
      <c r="B310" s="8"/>
      <c r="C310" s="15" t="s">
        <v>725</v>
      </c>
      <c r="D310" s="5"/>
      <c r="E310" s="6" t="s">
        <v>445</v>
      </c>
      <c r="F310" s="7" t="s">
        <v>438</v>
      </c>
      <c r="G310" s="7" t="s">
        <v>438</v>
      </c>
      <c r="H310" s="7" t="s">
        <v>438</v>
      </c>
      <c r="I310" s="7" t="s">
        <v>438</v>
      </c>
      <c r="J310" s="142" t="s">
        <v>438</v>
      </c>
      <c r="K310" s="143" t="s">
        <v>438</v>
      </c>
    </row>
    <row r="311" spans="1:12">
      <c r="A311" s="849" t="s">
        <v>112</v>
      </c>
      <c r="B311" s="849"/>
      <c r="C311" s="849"/>
      <c r="D311" s="849"/>
      <c r="E311" s="849"/>
      <c r="F311" s="849"/>
      <c r="G311" s="849"/>
      <c r="H311" s="849"/>
      <c r="I311" s="849"/>
      <c r="J311" s="850"/>
      <c r="K311" s="188"/>
    </row>
    <row r="312" spans="1:12" ht="13.8">
      <c r="A312" s="847" t="s">
        <v>305</v>
      </c>
      <c r="B312" s="847"/>
      <c r="C312" s="847"/>
      <c r="D312" s="847"/>
      <c r="E312" s="847"/>
      <c r="F312" s="847"/>
      <c r="G312" s="847"/>
      <c r="H312" s="847"/>
      <c r="I312" s="847"/>
      <c r="J312" s="848"/>
      <c r="K312" s="190"/>
    </row>
    <row r="313" spans="1:12" ht="12.75" customHeight="1">
      <c r="A313" s="11" t="s">
        <v>2</v>
      </c>
      <c r="B313" s="11"/>
      <c r="C313" s="15" t="s">
        <v>3</v>
      </c>
      <c r="D313" s="5"/>
      <c r="E313" s="6" t="s">
        <v>4</v>
      </c>
      <c r="F313" s="7" t="s">
        <v>5</v>
      </c>
      <c r="G313" s="7" t="s">
        <v>5</v>
      </c>
      <c r="H313" s="7" t="s">
        <v>5</v>
      </c>
      <c r="I313" s="7" t="s">
        <v>612</v>
      </c>
      <c r="J313" s="142" t="s">
        <v>312</v>
      </c>
      <c r="K313" s="143" t="s">
        <v>312</v>
      </c>
    </row>
    <row r="314" spans="1:12">
      <c r="A314" s="11" t="s">
        <v>121</v>
      </c>
      <c r="B314" s="11"/>
      <c r="C314" s="15" t="s">
        <v>122</v>
      </c>
      <c r="D314" s="5"/>
      <c r="E314" s="6" t="s">
        <v>49</v>
      </c>
      <c r="F314" s="7" t="s">
        <v>506</v>
      </c>
      <c r="G314" s="7" t="s">
        <v>506</v>
      </c>
      <c r="H314" s="7" t="s">
        <v>506</v>
      </c>
      <c r="I314" s="7" t="s">
        <v>613</v>
      </c>
      <c r="J314" s="142" t="s">
        <v>613</v>
      </c>
      <c r="K314" s="143" t="s">
        <v>613</v>
      </c>
    </row>
    <row r="315" spans="1:12">
      <c r="A315" s="11" t="s">
        <v>695</v>
      </c>
      <c r="B315" s="11"/>
      <c r="C315" s="15" t="s">
        <v>436</v>
      </c>
      <c r="D315" s="5"/>
      <c r="E315" s="6" t="s">
        <v>4</v>
      </c>
      <c r="F315" s="7">
        <v>44</v>
      </c>
      <c r="G315" s="7">
        <v>53</v>
      </c>
      <c r="H315" s="7">
        <v>41</v>
      </c>
      <c r="I315" s="7">
        <v>41</v>
      </c>
      <c r="J315" s="142">
        <v>41</v>
      </c>
      <c r="K315" s="143">
        <v>41</v>
      </c>
    </row>
    <row r="316" spans="1:12" ht="15" customHeight="1">
      <c r="A316" s="11" t="s">
        <v>791</v>
      </c>
      <c r="B316" s="11"/>
      <c r="C316" s="15" t="s">
        <v>586</v>
      </c>
      <c r="D316" s="5"/>
      <c r="E316" s="6" t="s">
        <v>4</v>
      </c>
      <c r="F316" s="7"/>
      <c r="G316" s="7">
        <v>70</v>
      </c>
      <c r="H316" s="7">
        <v>87</v>
      </c>
      <c r="I316" s="7">
        <v>90</v>
      </c>
      <c r="J316" s="142">
        <v>90</v>
      </c>
      <c r="K316" s="143">
        <v>90</v>
      </c>
    </row>
    <row r="317" spans="1:12" ht="13.8">
      <c r="A317" s="847" t="s">
        <v>437</v>
      </c>
      <c r="B317" s="847"/>
      <c r="C317" s="847"/>
      <c r="D317" s="847"/>
      <c r="E317" s="847"/>
      <c r="F317" s="847"/>
      <c r="G317" s="847"/>
      <c r="H317" s="847"/>
      <c r="I317" s="847"/>
      <c r="J317" s="848"/>
      <c r="K317" s="190"/>
    </row>
    <row r="318" spans="1:12" ht="28.5" customHeight="1">
      <c r="A318" s="12" t="s">
        <v>494</v>
      </c>
      <c r="B318" s="12"/>
      <c r="C318" s="15" t="s">
        <v>3</v>
      </c>
      <c r="D318" s="17"/>
      <c r="E318" s="34" t="s">
        <v>276</v>
      </c>
      <c r="F318" s="4">
        <v>3</v>
      </c>
      <c r="G318" s="4">
        <v>0</v>
      </c>
      <c r="H318" s="4">
        <v>0</v>
      </c>
      <c r="I318" s="4">
        <v>0</v>
      </c>
      <c r="J318" s="167">
        <v>1</v>
      </c>
      <c r="K318" s="156">
        <v>1</v>
      </c>
    </row>
    <row r="319" spans="1:12" ht="14.25" customHeight="1">
      <c r="A319" s="11" t="s">
        <v>66</v>
      </c>
      <c r="B319" s="11"/>
      <c r="C319" s="15" t="s">
        <v>122</v>
      </c>
      <c r="D319" s="17"/>
      <c r="E319" s="34" t="s">
        <v>644</v>
      </c>
      <c r="F319" s="4">
        <v>1100</v>
      </c>
      <c r="G319" s="4">
        <f>1050+907</f>
        <v>1957</v>
      </c>
      <c r="H319" s="4">
        <v>2100</v>
      </c>
      <c r="I319" s="4">
        <v>2100</v>
      </c>
      <c r="J319" s="167">
        <f>H319</f>
        <v>2100</v>
      </c>
      <c r="K319" s="156">
        <f>I319</f>
        <v>2100</v>
      </c>
      <c r="L319" s="31"/>
    </row>
    <row r="320" spans="1:12" ht="12.75" customHeight="1">
      <c r="A320" s="11" t="s">
        <v>67</v>
      </c>
      <c r="B320" s="11"/>
      <c r="C320" s="15" t="s">
        <v>436</v>
      </c>
      <c r="D320" s="17"/>
      <c r="E320" s="34" t="s">
        <v>644</v>
      </c>
      <c r="F320" s="4">
        <v>762</v>
      </c>
      <c r="G320" s="4">
        <v>784</v>
      </c>
      <c r="H320" s="4">
        <v>920</v>
      </c>
      <c r="I320" s="4">
        <v>920</v>
      </c>
      <c r="J320" s="167">
        <v>920</v>
      </c>
      <c r="K320" s="156">
        <v>920</v>
      </c>
    </row>
    <row r="321" spans="1:12" ht="12.75" customHeight="1">
      <c r="A321" s="11" t="s">
        <v>262</v>
      </c>
      <c r="B321" s="11"/>
      <c r="C321" s="15" t="s">
        <v>586</v>
      </c>
      <c r="D321" s="17"/>
      <c r="E321" s="34" t="s">
        <v>263</v>
      </c>
      <c r="F321" s="4">
        <v>500</v>
      </c>
      <c r="G321" s="4">
        <v>3150</v>
      </c>
      <c r="H321" s="4">
        <v>2900</v>
      </c>
      <c r="I321" s="4">
        <v>2900</v>
      </c>
      <c r="J321" s="167">
        <v>2900</v>
      </c>
      <c r="K321" s="156">
        <v>2900</v>
      </c>
    </row>
    <row r="322" spans="1:12" ht="12.75" customHeight="1">
      <c r="A322" s="11" t="s">
        <v>730</v>
      </c>
      <c r="B322" s="11"/>
      <c r="C322" s="15" t="s">
        <v>290</v>
      </c>
      <c r="D322" s="17"/>
      <c r="E322" s="34" t="s">
        <v>263</v>
      </c>
      <c r="F322" s="4"/>
      <c r="G322" s="4"/>
      <c r="H322" s="4">
        <f>1850+2500+1780</f>
        <v>6130</v>
      </c>
      <c r="I322" s="4">
        <v>6000</v>
      </c>
      <c r="J322" s="167">
        <v>6000</v>
      </c>
      <c r="K322" s="156">
        <v>6000</v>
      </c>
    </row>
    <row r="323" spans="1:12" ht="24" customHeight="1">
      <c r="A323" s="22" t="s">
        <v>289</v>
      </c>
      <c r="B323" s="22"/>
      <c r="C323" s="15" t="s">
        <v>731</v>
      </c>
      <c r="D323" s="5"/>
      <c r="E323" s="34" t="s">
        <v>645</v>
      </c>
      <c r="F323" s="4"/>
      <c r="G323" s="4"/>
      <c r="H323" s="4">
        <v>0</v>
      </c>
      <c r="I323" s="4">
        <v>670</v>
      </c>
      <c r="J323" s="167">
        <v>0</v>
      </c>
      <c r="K323" s="156">
        <v>0</v>
      </c>
    </row>
    <row r="324" spans="1:12" ht="12.75" customHeight="1">
      <c r="A324" s="22" t="s">
        <v>641</v>
      </c>
      <c r="B324" s="22"/>
      <c r="C324" s="15" t="s">
        <v>84</v>
      </c>
      <c r="D324" s="5"/>
      <c r="E324" s="34" t="s">
        <v>276</v>
      </c>
      <c r="F324" s="4"/>
      <c r="G324" s="4"/>
      <c r="H324" s="4">
        <v>0</v>
      </c>
      <c r="I324" s="4">
        <v>0</v>
      </c>
      <c r="J324" s="167">
        <v>2</v>
      </c>
      <c r="K324" s="156">
        <v>2</v>
      </c>
    </row>
    <row r="325" spans="1:12" ht="12.75" customHeight="1">
      <c r="A325" s="22" t="s">
        <v>688</v>
      </c>
      <c r="B325" s="22"/>
      <c r="C325" s="15" t="s">
        <v>689</v>
      </c>
      <c r="D325" s="5"/>
      <c r="E325" s="34" t="s">
        <v>276</v>
      </c>
      <c r="F325" s="4"/>
      <c r="G325" s="4"/>
      <c r="H325" s="4">
        <v>0</v>
      </c>
      <c r="I325" s="4">
        <v>0</v>
      </c>
      <c r="J325" s="167">
        <v>1</v>
      </c>
      <c r="K325" s="156">
        <v>0</v>
      </c>
    </row>
    <row r="326" spans="1:12" ht="12.75" customHeight="1">
      <c r="A326" s="845" t="s">
        <v>439</v>
      </c>
      <c r="B326" s="845"/>
      <c r="C326" s="845"/>
      <c r="D326" s="845"/>
      <c r="E326" s="845"/>
      <c r="F326" s="845"/>
      <c r="G326" s="845"/>
      <c r="H326" s="845"/>
      <c r="I326" s="845"/>
      <c r="J326" s="846"/>
      <c r="K326" s="187"/>
    </row>
    <row r="327" spans="1:12" ht="12.75" customHeight="1">
      <c r="A327" s="845" t="s">
        <v>274</v>
      </c>
      <c r="B327" s="845"/>
      <c r="C327" s="845"/>
      <c r="D327" s="845"/>
      <c r="E327" s="845"/>
      <c r="F327" s="845"/>
      <c r="G327" s="845"/>
      <c r="H327" s="845"/>
      <c r="I327" s="845"/>
      <c r="J327" s="846"/>
      <c r="K327" s="187"/>
    </row>
    <row r="328" spans="1:12" ht="27" customHeight="1">
      <c r="A328" s="23" t="s">
        <v>495</v>
      </c>
      <c r="B328" s="23"/>
      <c r="C328" s="15" t="s">
        <v>424</v>
      </c>
      <c r="D328" s="18"/>
      <c r="E328" s="34" t="s">
        <v>276</v>
      </c>
      <c r="F328" s="35">
        <v>12</v>
      </c>
      <c r="G328" s="4">
        <v>11</v>
      </c>
      <c r="H328" s="4">
        <v>8</v>
      </c>
      <c r="I328" s="4">
        <v>7</v>
      </c>
      <c r="J328" s="167">
        <v>9</v>
      </c>
      <c r="K328" s="156">
        <v>9</v>
      </c>
    </row>
    <row r="329" spans="1:12" ht="15.75" customHeight="1">
      <c r="A329" s="23" t="s">
        <v>684</v>
      </c>
      <c r="B329" s="23"/>
      <c r="C329" s="15" t="s">
        <v>425</v>
      </c>
      <c r="D329" s="18"/>
      <c r="E329" s="34" t="s">
        <v>445</v>
      </c>
      <c r="F329" s="130">
        <f>F350/21*100</f>
        <v>47.619047619047613</v>
      </c>
      <c r="G329" s="130">
        <f>G350/21*100</f>
        <v>42.857142857142854</v>
      </c>
      <c r="H329" s="130">
        <f>H350/20*100</f>
        <v>40</v>
      </c>
      <c r="I329" s="130">
        <v>40</v>
      </c>
      <c r="J329" s="178">
        <f>J350/20*100</f>
        <v>40</v>
      </c>
      <c r="K329" s="273">
        <f>K350/20*100</f>
        <v>40</v>
      </c>
    </row>
    <row r="330" spans="1:12" ht="16.5" customHeight="1">
      <c r="A330" s="8" t="s">
        <v>164</v>
      </c>
      <c r="B330" s="8"/>
      <c r="C330" s="15" t="s">
        <v>165</v>
      </c>
      <c r="D330" s="18"/>
      <c r="E330" s="34" t="s">
        <v>445</v>
      </c>
      <c r="F330" s="130">
        <f>F353*100/254</f>
        <v>0</v>
      </c>
      <c r="G330" s="130">
        <f>G353*100/254</f>
        <v>1.9685039370078741</v>
      </c>
      <c r="H330" s="131">
        <f>H353*100/254</f>
        <v>1.9685039370078741</v>
      </c>
      <c r="I330" s="131" t="s">
        <v>690</v>
      </c>
      <c r="J330" s="179" t="s">
        <v>691</v>
      </c>
      <c r="K330" s="274" t="s">
        <v>691</v>
      </c>
      <c r="L330" s="38"/>
    </row>
    <row r="331" spans="1:12" ht="16.5" customHeight="1">
      <c r="A331" s="8" t="s">
        <v>59</v>
      </c>
      <c r="B331" s="8"/>
      <c r="C331" s="15" t="s">
        <v>726</v>
      </c>
      <c r="D331" s="18"/>
      <c r="E331" s="34" t="s">
        <v>244</v>
      </c>
      <c r="F331" s="130"/>
      <c r="G331" s="130" t="s">
        <v>65</v>
      </c>
      <c r="H331" s="131" t="s">
        <v>171</v>
      </c>
      <c r="I331" s="131" t="s">
        <v>171</v>
      </c>
      <c r="J331" s="179" t="s">
        <v>817</v>
      </c>
      <c r="K331" s="274" t="s">
        <v>817</v>
      </c>
      <c r="L331" s="38"/>
    </row>
    <row r="332" spans="1:12" ht="16.5" customHeight="1">
      <c r="A332" s="51" t="s">
        <v>70</v>
      </c>
      <c r="B332" s="8"/>
      <c r="C332" s="15" t="s">
        <v>60</v>
      </c>
      <c r="D332" s="18"/>
      <c r="E332" s="34" t="s">
        <v>445</v>
      </c>
      <c r="F332" s="130"/>
      <c r="G332" s="130"/>
      <c r="H332" s="131">
        <v>100</v>
      </c>
      <c r="I332" s="131">
        <v>100</v>
      </c>
      <c r="J332" s="179">
        <v>100</v>
      </c>
      <c r="K332" s="274">
        <v>100</v>
      </c>
      <c r="L332" s="38"/>
    </row>
    <row r="333" spans="1:12" ht="16.5" customHeight="1">
      <c r="A333" s="8" t="s">
        <v>692</v>
      </c>
      <c r="B333" s="8"/>
      <c r="C333" s="15" t="s">
        <v>693</v>
      </c>
      <c r="D333" s="18"/>
      <c r="E333" s="34" t="s">
        <v>276</v>
      </c>
      <c r="F333" s="130"/>
      <c r="G333" s="130"/>
      <c r="H333" s="131"/>
      <c r="I333" s="131">
        <v>2</v>
      </c>
      <c r="J333" s="179">
        <v>2</v>
      </c>
      <c r="K333" s="274">
        <v>2</v>
      </c>
      <c r="L333" s="38"/>
    </row>
    <row r="334" spans="1:12" ht="16.5" customHeight="1">
      <c r="A334" s="51" t="s">
        <v>138</v>
      </c>
      <c r="B334" s="8"/>
      <c r="C334" s="15" t="s">
        <v>139</v>
      </c>
      <c r="D334" s="18"/>
      <c r="E334" s="34" t="s">
        <v>276</v>
      </c>
      <c r="F334" s="130"/>
      <c r="G334" s="130"/>
      <c r="H334" s="131"/>
      <c r="I334" s="131">
        <v>1</v>
      </c>
      <c r="J334" s="179">
        <v>0</v>
      </c>
      <c r="K334" s="274">
        <v>0</v>
      </c>
      <c r="L334" s="38"/>
    </row>
    <row r="335" spans="1:12">
      <c r="A335" s="849" t="s">
        <v>112</v>
      </c>
      <c r="B335" s="849"/>
      <c r="C335" s="849"/>
      <c r="D335" s="849"/>
      <c r="E335" s="849"/>
      <c r="F335" s="849"/>
      <c r="G335" s="849"/>
      <c r="H335" s="849"/>
      <c r="I335" s="849"/>
      <c r="J335" s="850"/>
      <c r="K335" s="188"/>
    </row>
    <row r="336" spans="1:12" ht="12.75" hidden="1" customHeight="1">
      <c r="A336" s="852" t="s">
        <v>166</v>
      </c>
      <c r="B336" s="852"/>
      <c r="C336" s="852"/>
      <c r="D336" s="852"/>
      <c r="E336" s="852"/>
      <c r="F336" s="852"/>
      <c r="G336" s="852"/>
      <c r="H336" s="852"/>
      <c r="I336" s="852"/>
      <c r="J336" s="853"/>
      <c r="K336" s="197"/>
    </row>
    <row r="337" spans="1:12" hidden="1">
      <c r="A337" s="49" t="s">
        <v>158</v>
      </c>
      <c r="B337" s="49"/>
      <c r="C337" s="45" t="s">
        <v>513</v>
      </c>
      <c r="D337" s="50"/>
      <c r="E337" s="47" t="s">
        <v>276</v>
      </c>
      <c r="F337" s="40">
        <v>2</v>
      </c>
      <c r="G337" s="40">
        <v>1</v>
      </c>
      <c r="H337" s="40">
        <v>0</v>
      </c>
      <c r="I337" s="40">
        <v>0</v>
      </c>
      <c r="J337" s="170">
        <v>0</v>
      </c>
      <c r="K337" s="192"/>
    </row>
    <row r="338" spans="1:12" hidden="1">
      <c r="A338" s="49" t="s">
        <v>669</v>
      </c>
      <c r="B338" s="49"/>
      <c r="C338" s="45" t="s">
        <v>159</v>
      </c>
      <c r="D338" s="50"/>
      <c r="E338" s="47" t="s">
        <v>276</v>
      </c>
      <c r="F338" s="40">
        <v>0</v>
      </c>
      <c r="G338" s="40">
        <v>1</v>
      </c>
      <c r="H338" s="40">
        <v>0</v>
      </c>
      <c r="I338" s="40">
        <v>0</v>
      </c>
      <c r="J338" s="170">
        <v>0</v>
      </c>
      <c r="K338" s="192"/>
    </row>
    <row r="339" spans="1:12" hidden="1">
      <c r="A339" s="49" t="s">
        <v>584</v>
      </c>
      <c r="B339" s="49"/>
      <c r="C339" s="45" t="s">
        <v>50</v>
      </c>
      <c r="D339" s="50"/>
      <c r="E339" s="47" t="s">
        <v>276</v>
      </c>
      <c r="F339" s="40">
        <v>0</v>
      </c>
      <c r="G339" s="40">
        <v>1</v>
      </c>
      <c r="H339" s="40">
        <v>0</v>
      </c>
      <c r="I339" s="40">
        <v>0</v>
      </c>
      <c r="J339" s="170">
        <v>0</v>
      </c>
      <c r="K339" s="192"/>
    </row>
    <row r="340" spans="1:12" ht="12.75" customHeight="1">
      <c r="A340" s="847" t="s">
        <v>235</v>
      </c>
      <c r="B340" s="847"/>
      <c r="C340" s="847"/>
      <c r="D340" s="847"/>
      <c r="E340" s="847"/>
      <c r="F340" s="847"/>
      <c r="G340" s="847"/>
      <c r="H340" s="847"/>
      <c r="I340" s="847"/>
      <c r="J340" s="848"/>
      <c r="K340" s="190"/>
    </row>
    <row r="341" spans="1:12">
      <c r="A341" s="12" t="s">
        <v>207</v>
      </c>
      <c r="B341" s="12"/>
      <c r="C341" s="15" t="s">
        <v>236</v>
      </c>
      <c r="D341" s="5"/>
      <c r="E341" s="6" t="s">
        <v>445</v>
      </c>
      <c r="F341" s="7">
        <v>0</v>
      </c>
      <c r="G341" s="7">
        <v>192</v>
      </c>
      <c r="H341" s="7">
        <v>10</v>
      </c>
      <c r="I341" s="7">
        <v>20</v>
      </c>
      <c r="J341" s="142">
        <v>90</v>
      </c>
      <c r="K341" s="143">
        <v>100</v>
      </c>
      <c r="L341" s="38"/>
    </row>
    <row r="342" spans="1:12" ht="12.75" customHeight="1">
      <c r="A342" s="847" t="s">
        <v>776</v>
      </c>
      <c r="B342" s="847"/>
      <c r="C342" s="847"/>
      <c r="D342" s="847"/>
      <c r="E342" s="847"/>
      <c r="F342" s="847"/>
      <c r="G342" s="847"/>
      <c r="H342" s="847"/>
      <c r="I342" s="847"/>
      <c r="J342" s="848"/>
      <c r="K342" s="190"/>
    </row>
    <row r="343" spans="1:12">
      <c r="A343" s="12" t="s">
        <v>481</v>
      </c>
      <c r="B343" s="12"/>
      <c r="C343" s="15" t="s">
        <v>632</v>
      </c>
      <c r="D343" s="5"/>
      <c r="E343" s="6" t="s">
        <v>276</v>
      </c>
      <c r="F343" s="7">
        <v>6</v>
      </c>
      <c r="G343" s="7">
        <v>8</v>
      </c>
      <c r="H343" s="7">
        <v>6</v>
      </c>
      <c r="I343" s="7">
        <v>1</v>
      </c>
      <c r="J343" s="142">
        <v>3</v>
      </c>
      <c r="K343" s="143">
        <v>3</v>
      </c>
    </row>
    <row r="344" spans="1:12">
      <c r="A344" s="12" t="s">
        <v>639</v>
      </c>
      <c r="B344" s="12"/>
      <c r="C344" s="15" t="s">
        <v>40</v>
      </c>
      <c r="D344" s="5"/>
      <c r="E344" s="34" t="s">
        <v>276</v>
      </c>
      <c r="F344" s="4">
        <v>1</v>
      </c>
      <c r="G344" s="4">
        <v>3</v>
      </c>
      <c r="H344" s="4">
        <v>5</v>
      </c>
      <c r="I344" s="4">
        <v>1</v>
      </c>
      <c r="J344" s="167">
        <v>2</v>
      </c>
      <c r="K344" s="156">
        <v>2</v>
      </c>
    </row>
    <row r="345" spans="1:12" ht="12.75" customHeight="1">
      <c r="A345" s="847" t="s">
        <v>381</v>
      </c>
      <c r="B345" s="847"/>
      <c r="C345" s="847"/>
      <c r="D345" s="847"/>
      <c r="E345" s="847"/>
      <c r="F345" s="847"/>
      <c r="G345" s="847"/>
      <c r="H345" s="847"/>
      <c r="I345" s="847"/>
      <c r="J345" s="848"/>
      <c r="K345" s="190"/>
    </row>
    <row r="346" spans="1:12" ht="12.75" customHeight="1">
      <c r="A346" s="12" t="s">
        <v>732</v>
      </c>
      <c r="B346" s="12"/>
      <c r="C346" s="15" t="s">
        <v>382</v>
      </c>
      <c r="D346" s="17"/>
      <c r="E346" s="6" t="s">
        <v>645</v>
      </c>
      <c r="F346" s="7">
        <v>5000</v>
      </c>
      <c r="G346" s="7">
        <v>470</v>
      </c>
      <c r="H346" s="7">
        <v>1100</v>
      </c>
      <c r="I346" s="7">
        <v>1100</v>
      </c>
      <c r="J346" s="142">
        <v>1100</v>
      </c>
      <c r="K346" s="143">
        <v>1100</v>
      </c>
    </row>
    <row r="347" spans="1:12" ht="12.75" customHeight="1">
      <c r="A347" s="12" t="s">
        <v>387</v>
      </c>
      <c r="B347" s="12"/>
      <c r="C347" s="15" t="s">
        <v>199</v>
      </c>
      <c r="D347" s="17"/>
      <c r="E347" s="6" t="s">
        <v>276</v>
      </c>
      <c r="F347" s="7">
        <v>1</v>
      </c>
      <c r="G347" s="7">
        <v>0</v>
      </c>
      <c r="H347" s="7">
        <v>0</v>
      </c>
      <c r="I347" s="7">
        <v>0</v>
      </c>
      <c r="J347" s="142">
        <v>1</v>
      </c>
      <c r="K347" s="143">
        <v>1</v>
      </c>
      <c r="L347" s="31"/>
    </row>
    <row r="348" spans="1:12" ht="12.75" customHeight="1">
      <c r="A348" s="12" t="s">
        <v>42</v>
      </c>
      <c r="B348" s="12"/>
      <c r="C348" s="15" t="s">
        <v>41</v>
      </c>
      <c r="D348" s="17"/>
      <c r="E348" s="6" t="s">
        <v>276</v>
      </c>
      <c r="F348" s="7">
        <v>0</v>
      </c>
      <c r="G348" s="7">
        <v>0</v>
      </c>
      <c r="H348" s="7">
        <v>0</v>
      </c>
      <c r="I348" s="7">
        <v>0</v>
      </c>
      <c r="J348" s="142">
        <v>1</v>
      </c>
      <c r="K348" s="143">
        <v>1</v>
      </c>
      <c r="L348" s="31"/>
    </row>
    <row r="349" spans="1:12" ht="12.75" customHeight="1">
      <c r="A349" s="854" t="s">
        <v>388</v>
      </c>
      <c r="B349" s="855"/>
      <c r="C349" s="855"/>
      <c r="D349" s="855"/>
      <c r="E349" s="855"/>
      <c r="F349" s="855"/>
      <c r="G349" s="855"/>
      <c r="H349" s="855"/>
      <c r="I349" s="855"/>
      <c r="J349" s="855"/>
      <c r="K349" s="856"/>
    </row>
    <row r="350" spans="1:12">
      <c r="A350" s="12" t="s">
        <v>409</v>
      </c>
      <c r="B350" s="12"/>
      <c r="C350" s="15" t="s">
        <v>797</v>
      </c>
      <c r="D350" s="5"/>
      <c r="E350" s="6" t="s">
        <v>276</v>
      </c>
      <c r="F350" s="7">
        <v>10</v>
      </c>
      <c r="G350" s="7">
        <v>9</v>
      </c>
      <c r="H350" s="7">
        <v>8</v>
      </c>
      <c r="I350" s="7">
        <v>14</v>
      </c>
      <c r="J350" s="142">
        <v>8</v>
      </c>
      <c r="K350" s="143">
        <v>8</v>
      </c>
      <c r="L350" s="1"/>
    </row>
    <row r="351" spans="1:12">
      <c r="A351" s="12" t="s">
        <v>37</v>
      </c>
      <c r="B351" s="12"/>
      <c r="C351" s="15" t="s">
        <v>631</v>
      </c>
      <c r="D351" s="5"/>
      <c r="E351" s="6" t="s">
        <v>276</v>
      </c>
      <c r="F351" s="7"/>
      <c r="G351" s="7">
        <v>1</v>
      </c>
      <c r="H351" s="7">
        <v>1</v>
      </c>
      <c r="I351" s="7">
        <v>2</v>
      </c>
      <c r="J351" s="142">
        <v>1</v>
      </c>
      <c r="K351" s="143">
        <v>1</v>
      </c>
      <c r="L351" s="1"/>
    </row>
    <row r="352" spans="1:12" ht="12.75" customHeight="1">
      <c r="A352" s="847" t="s">
        <v>452</v>
      </c>
      <c r="B352" s="847"/>
      <c r="C352" s="847"/>
      <c r="D352" s="847"/>
      <c r="E352" s="847"/>
      <c r="F352" s="847"/>
      <c r="G352" s="847"/>
      <c r="H352" s="847"/>
      <c r="I352" s="847"/>
      <c r="J352" s="848"/>
      <c r="K352" s="190"/>
    </row>
    <row r="353" spans="1:12" ht="14.85" customHeight="1">
      <c r="A353" s="12" t="s">
        <v>683</v>
      </c>
      <c r="B353" s="12"/>
      <c r="C353" s="15" t="s">
        <v>453</v>
      </c>
      <c r="D353" s="17"/>
      <c r="E353" s="6" t="s">
        <v>276</v>
      </c>
      <c r="F353" s="25">
        <v>0</v>
      </c>
      <c r="G353" s="25">
        <v>5</v>
      </c>
      <c r="H353" s="25">
        <v>5</v>
      </c>
      <c r="I353" s="25">
        <v>1</v>
      </c>
      <c r="J353" s="180">
        <v>1</v>
      </c>
      <c r="K353" s="198">
        <v>3</v>
      </c>
      <c r="L353" s="38"/>
    </row>
    <row r="354" spans="1:12" ht="26.25" hidden="1" customHeight="1">
      <c r="A354" s="857"/>
      <c r="B354" s="858"/>
      <c r="C354" s="858"/>
      <c r="D354" s="858"/>
      <c r="E354" s="858"/>
      <c r="F354" s="858"/>
      <c r="G354" s="858"/>
      <c r="H354" s="858"/>
      <c r="I354" s="858"/>
      <c r="J354" s="858"/>
      <c r="K354" s="199"/>
      <c r="L354" s="38"/>
    </row>
    <row r="355" spans="1:12" ht="14.85" hidden="1" customHeight="1">
      <c r="A355" s="12"/>
      <c r="B355" s="12"/>
      <c r="C355" s="15"/>
      <c r="D355" s="17"/>
      <c r="E355" s="6"/>
      <c r="F355" s="25"/>
      <c r="G355" s="25"/>
      <c r="H355" s="46"/>
      <c r="I355" s="46"/>
      <c r="J355" s="181"/>
      <c r="K355" s="200"/>
    </row>
    <row r="356" spans="1:12" ht="12.75" customHeight="1">
      <c r="A356" s="845" t="s">
        <v>681</v>
      </c>
      <c r="B356" s="845"/>
      <c r="C356" s="845"/>
      <c r="D356" s="845"/>
      <c r="E356" s="845"/>
      <c r="F356" s="845"/>
      <c r="G356" s="845"/>
      <c r="H356" s="845"/>
      <c r="I356" s="845"/>
      <c r="J356" s="846"/>
      <c r="K356" s="187"/>
    </row>
    <row r="357" spans="1:12" ht="12.75" customHeight="1">
      <c r="A357" s="845" t="s">
        <v>274</v>
      </c>
      <c r="B357" s="845"/>
      <c r="C357" s="845"/>
      <c r="D357" s="845"/>
      <c r="E357" s="845"/>
      <c r="F357" s="845"/>
      <c r="G357" s="845"/>
      <c r="H357" s="845"/>
      <c r="I357" s="845"/>
      <c r="J357" s="846"/>
      <c r="K357" s="187"/>
    </row>
    <row r="358" spans="1:12" ht="14.25" customHeight="1">
      <c r="A358" s="14" t="s">
        <v>272</v>
      </c>
      <c r="B358" s="14"/>
      <c r="C358" s="4" t="s">
        <v>682</v>
      </c>
      <c r="D358" s="33"/>
      <c r="E358" s="6" t="s">
        <v>445</v>
      </c>
      <c r="F358" s="25">
        <v>99</v>
      </c>
      <c r="G358" s="25">
        <v>99</v>
      </c>
      <c r="H358" s="25">
        <v>99</v>
      </c>
      <c r="I358" s="25">
        <v>99</v>
      </c>
      <c r="J358" s="180">
        <v>99</v>
      </c>
      <c r="K358" s="198">
        <v>99</v>
      </c>
    </row>
    <row r="359" spans="1:12">
      <c r="A359" s="849" t="s">
        <v>112</v>
      </c>
      <c r="B359" s="849"/>
      <c r="C359" s="849"/>
      <c r="D359" s="849"/>
      <c r="E359" s="849"/>
      <c r="F359" s="849"/>
      <c r="G359" s="849"/>
      <c r="H359" s="849"/>
      <c r="I359" s="849"/>
      <c r="J359" s="850"/>
      <c r="K359" s="188"/>
    </row>
    <row r="360" spans="1:12" ht="12.75" customHeight="1">
      <c r="A360" s="847" t="s">
        <v>145</v>
      </c>
      <c r="B360" s="847"/>
      <c r="C360" s="847"/>
      <c r="D360" s="847"/>
      <c r="E360" s="847"/>
      <c r="F360" s="847"/>
      <c r="G360" s="847"/>
      <c r="H360" s="847"/>
      <c r="I360" s="847"/>
      <c r="J360" s="848"/>
      <c r="K360" s="190"/>
    </row>
    <row r="361" spans="1:12" ht="12.75" customHeight="1">
      <c r="A361" s="11" t="s">
        <v>703</v>
      </c>
      <c r="B361" s="27"/>
      <c r="C361" s="15" t="s">
        <v>400</v>
      </c>
      <c r="D361" s="27"/>
      <c r="E361" s="6" t="s">
        <v>276</v>
      </c>
      <c r="F361" s="17"/>
      <c r="G361" s="17"/>
      <c r="H361" s="25" t="s">
        <v>593</v>
      </c>
      <c r="I361" s="25" t="s">
        <v>594</v>
      </c>
      <c r="J361" s="180" t="s">
        <v>594</v>
      </c>
      <c r="K361" s="198" t="s">
        <v>594</v>
      </c>
    </row>
    <row r="362" spans="1:12">
      <c r="A362" s="11" t="s">
        <v>714</v>
      </c>
      <c r="B362" s="11"/>
      <c r="C362" s="15" t="s">
        <v>232</v>
      </c>
      <c r="D362" s="5"/>
      <c r="E362" s="6" t="s">
        <v>224</v>
      </c>
      <c r="F362" s="7">
        <v>1000000</v>
      </c>
      <c r="G362" s="7">
        <v>1000000</v>
      </c>
      <c r="H362" s="7">
        <v>1000000</v>
      </c>
      <c r="I362" s="7">
        <v>1000000</v>
      </c>
      <c r="J362" s="142">
        <v>1000000</v>
      </c>
      <c r="K362" s="143">
        <v>1000000</v>
      </c>
    </row>
    <row r="363" spans="1:12" ht="26.4">
      <c r="A363" s="11" t="s">
        <v>172</v>
      </c>
      <c r="B363" s="11"/>
      <c r="C363" s="4" t="s">
        <v>704</v>
      </c>
      <c r="D363" s="4" t="s">
        <v>392</v>
      </c>
      <c r="E363" s="6" t="s">
        <v>645</v>
      </c>
      <c r="F363" s="7"/>
      <c r="G363" s="7"/>
      <c r="H363" s="7">
        <v>3000</v>
      </c>
      <c r="I363" s="7">
        <v>3000</v>
      </c>
      <c r="J363" s="142">
        <v>3000</v>
      </c>
      <c r="K363" s="143">
        <v>3000</v>
      </c>
    </row>
    <row r="364" spans="1:12">
      <c r="A364" s="11" t="s">
        <v>203</v>
      </c>
      <c r="B364" s="11"/>
      <c r="C364" s="4" t="s">
        <v>392</v>
      </c>
      <c r="D364" s="5"/>
      <c r="E364" s="6" t="s">
        <v>276</v>
      </c>
      <c r="F364" s="7">
        <v>0</v>
      </c>
      <c r="G364" s="7">
        <v>0</v>
      </c>
      <c r="H364" s="7">
        <v>0</v>
      </c>
      <c r="I364" s="7">
        <v>5</v>
      </c>
      <c r="J364" s="142">
        <v>30</v>
      </c>
      <c r="K364" s="143">
        <v>30</v>
      </c>
    </row>
    <row r="365" spans="1:12" ht="12.75" customHeight="1">
      <c r="A365" s="847" t="s">
        <v>77</v>
      </c>
      <c r="B365" s="847"/>
      <c r="C365" s="847"/>
      <c r="D365" s="847"/>
      <c r="E365" s="847"/>
      <c r="F365" s="847"/>
      <c r="G365" s="847"/>
      <c r="H365" s="847"/>
      <c r="I365" s="847"/>
      <c r="J365" s="848"/>
      <c r="K365" s="190"/>
    </row>
    <row r="366" spans="1:12">
      <c r="A366" s="12" t="s">
        <v>225</v>
      </c>
      <c r="B366" s="12"/>
      <c r="C366" s="15" t="s">
        <v>226</v>
      </c>
      <c r="D366" s="5"/>
      <c r="E366" s="6" t="s">
        <v>276</v>
      </c>
      <c r="F366" s="7">
        <v>2</v>
      </c>
      <c r="G366" s="7">
        <v>2</v>
      </c>
      <c r="H366" s="7">
        <v>2</v>
      </c>
      <c r="I366" s="7">
        <v>2</v>
      </c>
      <c r="J366" s="142">
        <v>2</v>
      </c>
      <c r="K366" s="143">
        <v>2</v>
      </c>
    </row>
    <row r="367" spans="1:12">
      <c r="A367" s="12" t="s">
        <v>463</v>
      </c>
      <c r="B367" s="12"/>
      <c r="C367" s="15" t="s">
        <v>1</v>
      </c>
      <c r="D367" s="5"/>
      <c r="E367" s="6" t="s">
        <v>276</v>
      </c>
      <c r="F367" s="7">
        <v>1</v>
      </c>
      <c r="G367" s="7">
        <v>0</v>
      </c>
      <c r="H367" s="7">
        <v>0</v>
      </c>
      <c r="I367" s="7">
        <v>1</v>
      </c>
      <c r="J367" s="142">
        <v>0</v>
      </c>
      <c r="K367" s="143">
        <v>0</v>
      </c>
    </row>
    <row r="368" spans="1:12">
      <c r="A368" s="12" t="s">
        <v>88</v>
      </c>
      <c r="B368" s="12"/>
      <c r="C368" s="15" t="s">
        <v>271</v>
      </c>
      <c r="D368" s="5"/>
      <c r="E368" s="6" t="s">
        <v>276</v>
      </c>
      <c r="F368" s="7">
        <v>1</v>
      </c>
      <c r="G368" s="7">
        <v>1</v>
      </c>
      <c r="H368" s="7">
        <v>1</v>
      </c>
      <c r="I368" s="7">
        <v>1</v>
      </c>
      <c r="J368" s="142">
        <v>1</v>
      </c>
      <c r="K368" s="143">
        <v>0</v>
      </c>
    </row>
    <row r="369" spans="1:12">
      <c r="A369" s="12" t="s">
        <v>87</v>
      </c>
      <c r="B369" s="12"/>
      <c r="C369" s="15" t="s">
        <v>89</v>
      </c>
      <c r="D369" s="5"/>
      <c r="E369" s="6" t="s">
        <v>445</v>
      </c>
      <c r="F369" s="7">
        <v>0</v>
      </c>
      <c r="G369" s="7">
        <v>0</v>
      </c>
      <c r="H369" s="7">
        <v>1</v>
      </c>
      <c r="I369" s="7" t="s">
        <v>140</v>
      </c>
      <c r="J369" s="142" t="s">
        <v>140</v>
      </c>
      <c r="K369" s="143">
        <v>0</v>
      </c>
    </row>
    <row r="370" spans="1:12" ht="12.75" hidden="1" customHeight="1">
      <c r="A370" s="847" t="s">
        <v>200</v>
      </c>
      <c r="B370" s="847"/>
      <c r="C370" s="847"/>
      <c r="D370" s="847"/>
      <c r="E370" s="847"/>
      <c r="F370" s="847"/>
      <c r="G370" s="847"/>
      <c r="H370" s="847"/>
      <c r="I370" s="847"/>
      <c r="J370" s="848"/>
      <c r="K370" s="190"/>
    </row>
    <row r="371" spans="1:12" hidden="1">
      <c r="A371" s="12" t="s">
        <v>497</v>
      </c>
      <c r="B371" s="12"/>
      <c r="C371" s="15" t="s">
        <v>162</v>
      </c>
      <c r="D371" s="5"/>
      <c r="E371" s="6" t="s">
        <v>276</v>
      </c>
      <c r="F371" s="7">
        <v>0</v>
      </c>
      <c r="G371" s="40"/>
      <c r="H371" s="40"/>
      <c r="I371" s="40"/>
      <c r="J371" s="170"/>
      <c r="K371" s="192"/>
    </row>
    <row r="372" spans="1:12" ht="13.8" hidden="1">
      <c r="A372" s="847" t="s">
        <v>161</v>
      </c>
      <c r="B372" s="847"/>
      <c r="C372" s="847"/>
      <c r="D372" s="847"/>
      <c r="E372" s="847"/>
      <c r="F372" s="847"/>
      <c r="G372" s="847"/>
      <c r="H372" s="847"/>
      <c r="I372" s="847"/>
      <c r="J372" s="848"/>
      <c r="K372" s="190"/>
    </row>
    <row r="373" spans="1:12" hidden="1">
      <c r="A373" s="12" t="s">
        <v>497</v>
      </c>
      <c r="B373" s="12"/>
      <c r="C373" s="15" t="s">
        <v>163</v>
      </c>
      <c r="D373" s="5"/>
      <c r="E373" s="6" t="s">
        <v>276</v>
      </c>
      <c r="F373" s="7">
        <v>0</v>
      </c>
      <c r="G373" s="40"/>
      <c r="H373" s="40"/>
      <c r="I373" s="40"/>
      <c r="J373" s="170"/>
      <c r="K373" s="192"/>
    </row>
    <row r="374" spans="1:12" ht="12.75" customHeight="1">
      <c r="A374" s="841" t="s">
        <v>680</v>
      </c>
      <c r="B374" s="841"/>
      <c r="C374" s="841"/>
      <c r="D374" s="841"/>
      <c r="E374" s="841"/>
      <c r="F374" s="841"/>
      <c r="G374" s="841"/>
      <c r="H374" s="841"/>
      <c r="I374" s="841"/>
      <c r="J374" s="842"/>
      <c r="K374" s="191"/>
    </row>
    <row r="375" spans="1:12" ht="12.75" customHeight="1">
      <c r="A375" s="841" t="s">
        <v>677</v>
      </c>
      <c r="B375" s="841"/>
      <c r="C375" s="841"/>
      <c r="D375" s="841"/>
      <c r="E375" s="841"/>
      <c r="F375" s="841"/>
      <c r="G375" s="841"/>
      <c r="H375" s="841"/>
      <c r="I375" s="841"/>
      <c r="J375" s="842"/>
      <c r="K375" s="191"/>
    </row>
    <row r="376" spans="1:12">
      <c r="A376" s="14" t="s">
        <v>364</v>
      </c>
      <c r="B376" s="14"/>
      <c r="C376" s="4" t="s">
        <v>365</v>
      </c>
      <c r="D376" s="5"/>
      <c r="E376" s="6" t="s">
        <v>520</v>
      </c>
      <c r="F376" s="25">
        <v>15</v>
      </c>
      <c r="G376" s="25">
        <v>14</v>
      </c>
      <c r="H376" s="25">
        <v>15</v>
      </c>
      <c r="I376" s="25">
        <v>16</v>
      </c>
      <c r="J376" s="180">
        <v>16</v>
      </c>
      <c r="K376" s="198">
        <v>16</v>
      </c>
      <c r="L376" s="184"/>
    </row>
    <row r="377" spans="1:12">
      <c r="A377" s="14" t="s">
        <v>366</v>
      </c>
      <c r="B377" s="14"/>
      <c r="C377" s="4" t="s">
        <v>367</v>
      </c>
      <c r="D377" s="5"/>
      <c r="E377" s="6" t="s">
        <v>520</v>
      </c>
      <c r="F377" s="7">
        <v>15</v>
      </c>
      <c r="G377" s="7">
        <v>20</v>
      </c>
      <c r="H377" s="7">
        <v>30</v>
      </c>
      <c r="I377" s="7">
        <v>35</v>
      </c>
      <c r="J377" s="142">
        <v>40</v>
      </c>
      <c r="K377" s="143">
        <v>40</v>
      </c>
    </row>
    <row r="378" spans="1:12" ht="13.5" customHeight="1">
      <c r="A378" s="14" t="s">
        <v>294</v>
      </c>
      <c r="B378" s="14"/>
      <c r="C378" s="4" t="s">
        <v>295</v>
      </c>
      <c r="D378" s="5"/>
      <c r="E378" s="6" t="s">
        <v>445</v>
      </c>
      <c r="F378" s="6" t="s">
        <v>148</v>
      </c>
      <c r="G378" s="6" t="s">
        <v>491</v>
      </c>
      <c r="H378" s="6" t="s">
        <v>824</v>
      </c>
      <c r="I378" s="6" t="s">
        <v>825</v>
      </c>
      <c r="J378" s="182" t="s">
        <v>338</v>
      </c>
      <c r="K378" s="272" t="s">
        <v>338</v>
      </c>
      <c r="L378" s="185"/>
    </row>
    <row r="379" spans="1:12" ht="19.8" customHeight="1">
      <c r="A379" s="843" t="s">
        <v>209</v>
      </c>
      <c r="B379" s="843"/>
      <c r="C379" s="843"/>
      <c r="D379" s="843"/>
      <c r="E379" s="843"/>
      <c r="F379" s="843"/>
      <c r="G379" s="843"/>
      <c r="H379" s="843"/>
      <c r="I379" s="843"/>
      <c r="J379" s="844"/>
      <c r="K379" s="186"/>
    </row>
    <row r="380" spans="1:12" ht="12.75" customHeight="1">
      <c r="A380" s="845" t="s">
        <v>265</v>
      </c>
      <c r="B380" s="845"/>
      <c r="C380" s="845"/>
      <c r="D380" s="845"/>
      <c r="E380" s="845"/>
      <c r="F380" s="845"/>
      <c r="G380" s="845"/>
      <c r="H380" s="845"/>
      <c r="I380" s="845"/>
      <c r="J380" s="846"/>
      <c r="K380" s="187"/>
    </row>
    <row r="381" spans="1:12" ht="12.75" customHeight="1">
      <c r="A381" s="845" t="s">
        <v>274</v>
      </c>
      <c r="B381" s="845"/>
      <c r="C381" s="845"/>
      <c r="D381" s="845"/>
      <c r="E381" s="845"/>
      <c r="F381" s="845"/>
      <c r="G381" s="845"/>
      <c r="H381" s="845"/>
      <c r="I381" s="845"/>
      <c r="J381" s="846"/>
      <c r="K381" s="187"/>
    </row>
    <row r="382" spans="1:12" ht="26.4">
      <c r="A382" s="14" t="s">
        <v>490</v>
      </c>
      <c r="B382" s="14"/>
      <c r="C382" s="4" t="s">
        <v>266</v>
      </c>
      <c r="D382" s="5"/>
      <c r="E382" s="9" t="s">
        <v>445</v>
      </c>
      <c r="F382" s="7">
        <v>90</v>
      </c>
      <c r="G382" s="7">
        <v>90</v>
      </c>
      <c r="H382" s="7">
        <v>85</v>
      </c>
      <c r="I382" s="7">
        <v>85</v>
      </c>
      <c r="J382" s="142">
        <v>85</v>
      </c>
      <c r="K382" s="143">
        <v>85</v>
      </c>
    </row>
    <row r="383" spans="1:12">
      <c r="A383" s="14" t="s">
        <v>222</v>
      </c>
      <c r="B383" s="14"/>
      <c r="C383" s="4" t="s">
        <v>785</v>
      </c>
      <c r="D383" s="5"/>
      <c r="E383" s="6" t="s">
        <v>276</v>
      </c>
      <c r="F383" s="7">
        <v>5</v>
      </c>
      <c r="G383" s="7" t="e">
        <f>#REF!+G391</f>
        <v>#REF!</v>
      </c>
      <c r="H383" s="7">
        <f>H391</f>
        <v>8</v>
      </c>
      <c r="I383" s="7">
        <f>I391</f>
        <v>5</v>
      </c>
      <c r="J383" s="142">
        <f>J391</f>
        <v>5</v>
      </c>
      <c r="K383" s="143">
        <f>K391</f>
        <v>10</v>
      </c>
    </row>
    <row r="384" spans="1:12" ht="26.4">
      <c r="A384" s="14" t="s">
        <v>489</v>
      </c>
      <c r="B384" s="14"/>
      <c r="C384" s="4" t="s">
        <v>827</v>
      </c>
      <c r="D384" s="5"/>
      <c r="E384" s="6" t="s">
        <v>276</v>
      </c>
      <c r="F384" s="7"/>
      <c r="G384" s="7">
        <v>5</v>
      </c>
      <c r="H384" s="7">
        <v>8</v>
      </c>
      <c r="I384" s="7">
        <v>3</v>
      </c>
      <c r="J384" s="142">
        <v>3</v>
      </c>
      <c r="K384" s="143">
        <v>10</v>
      </c>
    </row>
    <row r="385" spans="1:11">
      <c r="A385" s="14" t="s">
        <v>334</v>
      </c>
      <c r="B385" s="14"/>
      <c r="C385" s="4" t="s">
        <v>223</v>
      </c>
      <c r="D385" s="5"/>
      <c r="E385" s="6" t="s">
        <v>445</v>
      </c>
      <c r="F385" s="7"/>
      <c r="G385" s="7">
        <v>100</v>
      </c>
      <c r="H385" s="7">
        <v>100</v>
      </c>
      <c r="I385" s="7">
        <v>100</v>
      </c>
      <c r="J385" s="142">
        <v>100</v>
      </c>
      <c r="K385" s="143">
        <v>100</v>
      </c>
    </row>
    <row r="386" spans="1:11">
      <c r="A386" s="10" t="s">
        <v>784</v>
      </c>
      <c r="B386" s="10"/>
      <c r="C386" s="4" t="s">
        <v>587</v>
      </c>
      <c r="D386" s="5"/>
      <c r="E386" s="6" t="s">
        <v>276</v>
      </c>
      <c r="F386" s="7">
        <v>3</v>
      </c>
      <c r="G386" s="7">
        <v>3</v>
      </c>
      <c r="H386" s="7">
        <v>3</v>
      </c>
      <c r="I386" s="7">
        <v>3</v>
      </c>
      <c r="J386" s="142">
        <v>3</v>
      </c>
      <c r="K386" s="143">
        <v>3</v>
      </c>
    </row>
    <row r="387" spans="1:11">
      <c r="A387" s="10" t="s">
        <v>696</v>
      </c>
      <c r="B387" s="10"/>
      <c r="C387" s="4" t="s">
        <v>588</v>
      </c>
      <c r="D387" s="5"/>
      <c r="E387" s="6" t="s">
        <v>276</v>
      </c>
      <c r="F387" s="7">
        <v>5</v>
      </c>
      <c r="G387" s="7">
        <v>5</v>
      </c>
      <c r="H387" s="7">
        <v>5</v>
      </c>
      <c r="I387" s="7">
        <v>5</v>
      </c>
      <c r="J387" s="142">
        <v>5</v>
      </c>
      <c r="K387" s="143">
        <v>5</v>
      </c>
    </row>
    <row r="388" spans="1:11">
      <c r="A388" s="849" t="s">
        <v>112</v>
      </c>
      <c r="B388" s="849"/>
      <c r="C388" s="849"/>
      <c r="D388" s="849"/>
      <c r="E388" s="849"/>
      <c r="F388" s="849"/>
      <c r="G388" s="849"/>
      <c r="H388" s="849"/>
      <c r="I388" s="849"/>
      <c r="J388" s="850"/>
      <c r="K388" s="188"/>
    </row>
    <row r="389" spans="1:11" ht="12.75" customHeight="1">
      <c r="A389" s="847" t="s">
        <v>245</v>
      </c>
      <c r="B389" s="847"/>
      <c r="C389" s="847"/>
      <c r="D389" s="847"/>
      <c r="E389" s="847"/>
      <c r="F389" s="847"/>
      <c r="G389" s="847"/>
      <c r="H389" s="847"/>
      <c r="I389" s="847"/>
      <c r="J389" s="848"/>
      <c r="K389" s="190"/>
    </row>
    <row r="390" spans="1:11" ht="12.75" customHeight="1">
      <c r="A390" s="11" t="s">
        <v>144</v>
      </c>
      <c r="B390" s="27"/>
      <c r="C390" s="4" t="s">
        <v>246</v>
      </c>
      <c r="D390" s="17"/>
      <c r="E390" s="6" t="s">
        <v>276</v>
      </c>
      <c r="F390" s="7" t="s">
        <v>458</v>
      </c>
      <c r="G390" s="7">
        <v>3</v>
      </c>
      <c r="H390" s="7">
        <v>2</v>
      </c>
      <c r="I390" s="7">
        <v>2</v>
      </c>
      <c r="J390" s="142">
        <v>2</v>
      </c>
      <c r="K390" s="143">
        <v>2</v>
      </c>
    </row>
    <row r="391" spans="1:11">
      <c r="A391" s="11" t="s">
        <v>589</v>
      </c>
      <c r="B391" s="11"/>
      <c r="C391" s="4" t="s">
        <v>248</v>
      </c>
      <c r="D391" s="5"/>
      <c r="E391" s="6" t="s">
        <v>552</v>
      </c>
      <c r="F391" s="7"/>
      <c r="G391" s="7">
        <v>8</v>
      </c>
      <c r="H391" s="7">
        <v>8</v>
      </c>
      <c r="I391" s="7">
        <v>5</v>
      </c>
      <c r="J391" s="142">
        <v>5</v>
      </c>
      <c r="K391" s="143">
        <v>10</v>
      </c>
    </row>
    <row r="392" spans="1:11">
      <c r="A392" s="11" t="s">
        <v>247</v>
      </c>
      <c r="B392" s="11"/>
      <c r="C392" s="4" t="s">
        <v>249</v>
      </c>
      <c r="D392" s="5"/>
      <c r="E392" s="6" t="s">
        <v>276</v>
      </c>
      <c r="F392" s="7">
        <v>1</v>
      </c>
      <c r="G392" s="7">
        <v>2</v>
      </c>
      <c r="H392" s="7">
        <v>2</v>
      </c>
      <c r="I392" s="7">
        <v>2</v>
      </c>
      <c r="J392" s="142">
        <v>2</v>
      </c>
      <c r="K392" s="143">
        <v>2</v>
      </c>
    </row>
    <row r="393" spans="1:11">
      <c r="A393" s="11" t="s">
        <v>335</v>
      </c>
      <c r="B393" s="11"/>
      <c r="C393" s="4" t="s">
        <v>114</v>
      </c>
      <c r="D393" s="5"/>
      <c r="E393" s="6" t="s">
        <v>276</v>
      </c>
      <c r="F393" s="7">
        <v>1</v>
      </c>
      <c r="G393" s="7">
        <v>1</v>
      </c>
      <c r="H393" s="7">
        <v>1</v>
      </c>
      <c r="I393" s="7">
        <v>1</v>
      </c>
      <c r="J393" s="142">
        <v>0</v>
      </c>
      <c r="K393" s="143">
        <v>0</v>
      </c>
    </row>
    <row r="394" spans="1:11" ht="26.4">
      <c r="A394" s="12" t="s">
        <v>826</v>
      </c>
      <c r="B394" s="11"/>
      <c r="C394" s="4" t="s">
        <v>115</v>
      </c>
      <c r="D394" s="5"/>
      <c r="E394" s="6" t="s">
        <v>116</v>
      </c>
      <c r="F394" s="7">
        <v>1400</v>
      </c>
      <c r="G394" s="7">
        <v>700</v>
      </c>
      <c r="H394" s="7">
        <v>600</v>
      </c>
      <c r="I394" s="7">
        <v>650</v>
      </c>
      <c r="J394" s="142">
        <v>700</v>
      </c>
      <c r="K394" s="143">
        <v>700</v>
      </c>
    </row>
    <row r="395" spans="1:11">
      <c r="A395" s="12" t="s">
        <v>651</v>
      </c>
      <c r="B395" s="11"/>
      <c r="C395" s="4" t="s">
        <v>652</v>
      </c>
      <c r="D395" s="5"/>
      <c r="E395" s="6" t="s">
        <v>116</v>
      </c>
      <c r="F395" s="7">
        <v>80</v>
      </c>
      <c r="G395" s="7">
        <v>50</v>
      </c>
      <c r="H395" s="7">
        <v>40</v>
      </c>
      <c r="I395" s="7">
        <v>40</v>
      </c>
      <c r="J395" s="142">
        <v>50</v>
      </c>
      <c r="K395" s="143">
        <v>50</v>
      </c>
    </row>
    <row r="396" spans="1:11">
      <c r="A396" s="12" t="s">
        <v>214</v>
      </c>
      <c r="B396" s="11"/>
      <c r="C396" s="4" t="s">
        <v>551</v>
      </c>
      <c r="D396" s="5"/>
      <c r="E396" s="6" t="s">
        <v>276</v>
      </c>
      <c r="F396" s="7"/>
      <c r="G396" s="7"/>
      <c r="H396" s="7">
        <v>1</v>
      </c>
      <c r="I396" s="7">
        <v>1</v>
      </c>
      <c r="J396" s="142">
        <v>1</v>
      </c>
      <c r="K396" s="143">
        <v>1</v>
      </c>
    </row>
    <row r="397" spans="1:11">
      <c r="A397" s="12" t="s">
        <v>555</v>
      </c>
      <c r="B397" s="11"/>
      <c r="C397" s="4" t="s">
        <v>315</v>
      </c>
      <c r="D397" s="5"/>
      <c r="E397" s="6" t="s">
        <v>276</v>
      </c>
      <c r="F397" s="7"/>
      <c r="G397" s="7"/>
      <c r="H397" s="7">
        <v>1</v>
      </c>
      <c r="I397" s="7">
        <v>1</v>
      </c>
      <c r="J397" s="142">
        <v>1</v>
      </c>
      <c r="K397" s="143">
        <v>1</v>
      </c>
    </row>
    <row r="398" spans="1:11">
      <c r="A398" s="12" t="s">
        <v>549</v>
      </c>
      <c r="B398" s="11"/>
      <c r="C398" s="4" t="s">
        <v>550</v>
      </c>
      <c r="D398" s="5"/>
      <c r="E398" s="6" t="s">
        <v>276</v>
      </c>
      <c r="F398" s="7"/>
      <c r="G398" s="7"/>
      <c r="H398" s="7">
        <v>1</v>
      </c>
      <c r="I398" s="7">
        <v>0</v>
      </c>
      <c r="J398" s="142">
        <v>0</v>
      </c>
      <c r="K398" s="143">
        <v>0</v>
      </c>
    </row>
    <row r="399" spans="1:11" ht="12.75" customHeight="1">
      <c r="A399" s="845" t="s">
        <v>250</v>
      </c>
      <c r="B399" s="845"/>
      <c r="C399" s="845"/>
      <c r="D399" s="845"/>
      <c r="E399" s="845"/>
      <c r="F399" s="845"/>
      <c r="G399" s="845"/>
      <c r="H399" s="845"/>
      <c r="I399" s="845"/>
      <c r="J399" s="846"/>
      <c r="K399" s="187"/>
    </row>
    <row r="400" spans="1:11" ht="12.75" customHeight="1">
      <c r="A400" s="845" t="s">
        <v>274</v>
      </c>
      <c r="B400" s="845"/>
      <c r="C400" s="845"/>
      <c r="D400" s="845"/>
      <c r="E400" s="845"/>
      <c r="F400" s="845"/>
      <c r="G400" s="845"/>
      <c r="H400" s="845"/>
      <c r="I400" s="845"/>
      <c r="J400" s="846"/>
      <c r="K400" s="187"/>
    </row>
    <row r="401" spans="1:11">
      <c r="A401" s="8" t="s">
        <v>291</v>
      </c>
      <c r="B401" s="8"/>
      <c r="C401" s="4" t="s">
        <v>292</v>
      </c>
      <c r="D401" s="5"/>
      <c r="E401" s="9" t="s">
        <v>310</v>
      </c>
      <c r="F401" s="7" t="s">
        <v>293</v>
      </c>
      <c r="G401" s="7" t="s">
        <v>311</v>
      </c>
      <c r="H401" s="7" t="s">
        <v>506</v>
      </c>
      <c r="I401" s="7" t="s">
        <v>313</v>
      </c>
      <c r="J401" s="142" t="s">
        <v>556</v>
      </c>
      <c r="K401" s="143" t="s">
        <v>556</v>
      </c>
    </row>
    <row r="402" spans="1:11" ht="16.5" customHeight="1">
      <c r="A402" s="14" t="s">
        <v>329</v>
      </c>
      <c r="B402" s="8"/>
      <c r="C402" s="4" t="s">
        <v>718</v>
      </c>
      <c r="D402" s="5"/>
      <c r="E402" s="9" t="s">
        <v>263</v>
      </c>
      <c r="F402" s="7"/>
      <c r="G402" s="7"/>
      <c r="H402" s="7">
        <v>0</v>
      </c>
      <c r="I402" s="183" t="s">
        <v>330</v>
      </c>
      <c r="J402" s="183" t="s">
        <v>330</v>
      </c>
      <c r="K402" s="157" t="s">
        <v>330</v>
      </c>
    </row>
    <row r="403" spans="1:11">
      <c r="A403" s="849" t="s">
        <v>112</v>
      </c>
      <c r="B403" s="849"/>
      <c r="C403" s="849"/>
      <c r="D403" s="849"/>
      <c r="E403" s="849"/>
      <c r="F403" s="849"/>
      <c r="G403" s="849"/>
      <c r="H403" s="849"/>
      <c r="I403" s="849"/>
      <c r="J403" s="850"/>
      <c r="K403" s="188"/>
    </row>
    <row r="404" spans="1:11" ht="12.75" customHeight="1">
      <c r="A404" s="847" t="s">
        <v>448</v>
      </c>
      <c r="B404" s="847"/>
      <c r="C404" s="847"/>
      <c r="D404" s="847"/>
      <c r="E404" s="847"/>
      <c r="F404" s="847"/>
      <c r="G404" s="847"/>
      <c r="H404" s="847"/>
      <c r="I404" s="847"/>
      <c r="J404" s="848"/>
      <c r="K404" s="190"/>
    </row>
    <row r="405" spans="1:11">
      <c r="A405" s="11" t="s">
        <v>95</v>
      </c>
      <c r="B405" s="11"/>
      <c r="C405" s="15" t="s">
        <v>449</v>
      </c>
      <c r="D405" s="5"/>
      <c r="E405" s="6" t="s">
        <v>276</v>
      </c>
      <c r="F405" s="7">
        <v>6</v>
      </c>
      <c r="G405" s="7">
        <v>2</v>
      </c>
      <c r="H405" s="7">
        <v>8</v>
      </c>
      <c r="I405" s="7">
        <v>3</v>
      </c>
      <c r="J405" s="142">
        <v>3</v>
      </c>
      <c r="K405" s="143">
        <v>3</v>
      </c>
    </row>
    <row r="406" spans="1:11">
      <c r="A406" s="11" t="s">
        <v>595</v>
      </c>
      <c r="B406" s="12"/>
      <c r="C406" s="15" t="s">
        <v>61</v>
      </c>
      <c r="D406" s="5"/>
      <c r="E406" s="6" t="s">
        <v>276</v>
      </c>
      <c r="F406" s="7"/>
      <c r="G406" s="7">
        <v>2</v>
      </c>
      <c r="H406" s="7">
        <v>6</v>
      </c>
      <c r="I406" s="7">
        <v>5</v>
      </c>
      <c r="J406" s="142">
        <v>3</v>
      </c>
      <c r="K406" s="143">
        <v>3</v>
      </c>
    </row>
    <row r="407" spans="1:11" ht="12.75" customHeight="1">
      <c r="A407" s="851" t="s">
        <v>450</v>
      </c>
      <c r="B407" s="851"/>
      <c r="C407" s="851"/>
      <c r="D407" s="851"/>
      <c r="E407" s="851"/>
      <c r="F407" s="851"/>
      <c r="G407" s="851"/>
      <c r="H407" s="851"/>
      <c r="I407" s="847"/>
      <c r="J407" s="848"/>
      <c r="K407" s="190"/>
    </row>
    <row r="408" spans="1:11" ht="26.4">
      <c r="A408" s="52" t="s">
        <v>822</v>
      </c>
      <c r="B408" s="53" t="s">
        <v>633</v>
      </c>
      <c r="C408" s="53" t="s">
        <v>633</v>
      </c>
      <c r="D408" s="53">
        <v>1</v>
      </c>
      <c r="E408" s="54" t="s">
        <v>276</v>
      </c>
      <c r="F408" s="53">
        <v>6</v>
      </c>
      <c r="G408" s="53">
        <v>4</v>
      </c>
      <c r="H408" s="53">
        <v>1</v>
      </c>
      <c r="I408" s="73">
        <v>1</v>
      </c>
      <c r="J408" s="142">
        <v>1</v>
      </c>
      <c r="K408" s="143">
        <v>1</v>
      </c>
    </row>
    <row r="409" spans="1:11" ht="26.4">
      <c r="A409" s="52" t="s">
        <v>801</v>
      </c>
      <c r="B409" s="53" t="s">
        <v>802</v>
      </c>
      <c r="C409" s="53" t="s">
        <v>823</v>
      </c>
      <c r="D409" s="53">
        <v>2</v>
      </c>
      <c r="E409" s="54" t="s">
        <v>276</v>
      </c>
      <c r="F409" s="53">
        <v>4</v>
      </c>
      <c r="G409" s="53">
        <v>4</v>
      </c>
      <c r="H409" s="53">
        <v>1</v>
      </c>
      <c r="I409" s="73">
        <v>0</v>
      </c>
      <c r="J409" s="142">
        <v>0</v>
      </c>
      <c r="K409" s="143">
        <v>0</v>
      </c>
    </row>
    <row r="410" spans="1:11" ht="26.4">
      <c r="A410" s="207" t="s">
        <v>231</v>
      </c>
      <c r="B410" s="208" t="s">
        <v>278</v>
      </c>
      <c r="C410" s="208" t="s">
        <v>278</v>
      </c>
      <c r="D410" s="208">
        <v>5</v>
      </c>
      <c r="E410" s="209" t="s">
        <v>276</v>
      </c>
      <c r="F410" s="208">
        <v>5</v>
      </c>
      <c r="G410" s="208">
        <v>4</v>
      </c>
      <c r="H410" s="208">
        <v>7</v>
      </c>
      <c r="I410" s="210">
        <v>5</v>
      </c>
      <c r="J410" s="149">
        <v>5</v>
      </c>
      <c r="K410" s="143">
        <v>5</v>
      </c>
    </row>
    <row r="411" spans="1:11" ht="25.5" customHeight="1">
      <c r="A411" s="213" t="s">
        <v>486</v>
      </c>
      <c r="B411" s="214"/>
      <c r="C411" s="214"/>
      <c r="D411" s="214"/>
      <c r="E411" s="214"/>
      <c r="F411" s="214"/>
      <c r="G411" s="214"/>
      <c r="H411" s="214"/>
      <c r="I411" s="214"/>
      <c r="J411" s="214"/>
      <c r="K411" s="215"/>
    </row>
    <row r="412" spans="1:11" ht="27.75" customHeight="1">
      <c r="A412" s="211" t="s">
        <v>142</v>
      </c>
      <c r="B412" s="68"/>
      <c r="C412" s="203" t="s">
        <v>487</v>
      </c>
      <c r="D412" s="70"/>
      <c r="E412" s="163" t="s">
        <v>141</v>
      </c>
      <c r="F412" s="71"/>
      <c r="G412" s="71"/>
      <c r="H412" s="162" t="s">
        <v>593</v>
      </c>
      <c r="I412" s="162">
        <v>9</v>
      </c>
      <c r="J412" s="212" t="s">
        <v>594</v>
      </c>
      <c r="K412" s="156" t="s">
        <v>594</v>
      </c>
    </row>
    <row r="413" spans="1:11">
      <c r="A413" s="12" t="s">
        <v>559</v>
      </c>
      <c r="B413" s="12"/>
      <c r="C413" s="15" t="s">
        <v>592</v>
      </c>
      <c r="D413" s="5"/>
      <c r="E413" s="6" t="s">
        <v>276</v>
      </c>
      <c r="F413" s="7"/>
      <c r="G413" s="7">
        <v>0</v>
      </c>
      <c r="H413" s="4">
        <v>1</v>
      </c>
      <c r="I413" s="4">
        <v>2</v>
      </c>
      <c r="J413" s="167">
        <v>0</v>
      </c>
      <c r="K413" s="156">
        <v>0</v>
      </c>
    </row>
    <row r="414" spans="1:11" ht="27.75" customHeight="1">
      <c r="A414" s="43" t="s">
        <v>328</v>
      </c>
      <c r="B414" s="43"/>
      <c r="C414" s="201" t="s">
        <v>327</v>
      </c>
      <c r="D414" s="133"/>
      <c r="E414" s="153" t="s">
        <v>276</v>
      </c>
      <c r="F414" s="154"/>
      <c r="G414" s="154"/>
      <c r="H414" s="152">
        <v>0</v>
      </c>
      <c r="I414" s="152">
        <v>1</v>
      </c>
      <c r="J414" s="202">
        <v>0</v>
      </c>
      <c r="K414" s="156">
        <v>0</v>
      </c>
    </row>
    <row r="415" spans="1:11" ht="12.75" customHeight="1">
      <c r="A415" s="216" t="s">
        <v>322</v>
      </c>
      <c r="B415" s="217"/>
      <c r="C415" s="217"/>
      <c r="D415" s="217"/>
      <c r="E415" s="217"/>
      <c r="F415" s="217"/>
      <c r="G415" s="217"/>
      <c r="H415" s="217"/>
      <c r="I415" s="217"/>
      <c r="J415" s="217"/>
      <c r="K415" s="205"/>
    </row>
    <row r="416" spans="1:11" ht="12.75" customHeight="1">
      <c r="A416" s="218" t="s">
        <v>274</v>
      </c>
      <c r="B416" s="219"/>
      <c r="C416" s="219"/>
      <c r="D416" s="219"/>
      <c r="E416" s="219"/>
      <c r="F416" s="219"/>
      <c r="G416" s="219"/>
      <c r="H416" s="219"/>
      <c r="I416" s="219"/>
      <c r="J416" s="219"/>
      <c r="K416" s="206"/>
    </row>
    <row r="417" spans="1:11" ht="15" customHeight="1">
      <c r="A417" s="134" t="s">
        <v>596</v>
      </c>
      <c r="B417" s="134"/>
      <c r="C417" s="203" t="s">
        <v>323</v>
      </c>
      <c r="D417" s="135"/>
      <c r="E417" s="136" t="s">
        <v>276</v>
      </c>
      <c r="F417" s="137">
        <v>2</v>
      </c>
      <c r="G417" s="137">
        <v>1</v>
      </c>
      <c r="H417" s="137">
        <v>1</v>
      </c>
      <c r="I417" s="137">
        <v>1</v>
      </c>
      <c r="J417" s="165">
        <v>1</v>
      </c>
      <c r="K417" s="143">
        <v>1</v>
      </c>
    </row>
    <row r="418" spans="1:11" ht="15" customHeight="1">
      <c r="A418" s="8" t="s">
        <v>597</v>
      </c>
      <c r="B418" s="8"/>
      <c r="C418" s="15" t="s">
        <v>598</v>
      </c>
      <c r="D418" s="5"/>
      <c r="E418" s="6" t="s">
        <v>276</v>
      </c>
      <c r="F418" s="7"/>
      <c r="G418" s="7"/>
      <c r="H418" s="7">
        <v>1</v>
      </c>
      <c r="I418" s="7">
        <v>0</v>
      </c>
      <c r="J418" s="142">
        <v>0</v>
      </c>
      <c r="K418" s="143">
        <v>0</v>
      </c>
    </row>
    <row r="419" spans="1:11">
      <c r="A419" s="166" t="s">
        <v>112</v>
      </c>
      <c r="B419" s="220"/>
      <c r="C419" s="220"/>
      <c r="D419" s="220"/>
      <c r="E419" s="220"/>
      <c r="F419" s="220"/>
      <c r="G419" s="220"/>
      <c r="H419" s="220"/>
      <c r="I419" s="220"/>
      <c r="J419" s="839"/>
      <c r="K419" s="840"/>
    </row>
    <row r="420" spans="1:11" ht="12.75" customHeight="1">
      <c r="A420" s="160" t="s">
        <v>324</v>
      </c>
      <c r="B420" s="161"/>
      <c r="C420" s="161"/>
      <c r="D420" s="161"/>
      <c r="E420" s="161"/>
      <c r="F420" s="161"/>
      <c r="G420" s="161"/>
      <c r="H420" s="161"/>
      <c r="I420" s="161"/>
      <c r="J420" s="161"/>
      <c r="K420" s="215"/>
    </row>
    <row r="421" spans="1:11" ht="12.75" customHeight="1">
      <c r="A421" s="11" t="s">
        <v>10</v>
      </c>
      <c r="B421" s="27"/>
      <c r="C421" s="4" t="s">
        <v>600</v>
      </c>
      <c r="D421" s="27"/>
      <c r="E421" s="6" t="s">
        <v>445</v>
      </c>
      <c r="F421" s="17"/>
      <c r="G421" s="17"/>
      <c r="H421" s="7" t="s">
        <v>11</v>
      </c>
      <c r="I421" s="7">
        <v>30</v>
      </c>
      <c r="J421" s="142">
        <v>50</v>
      </c>
      <c r="K421" s="143">
        <v>30</v>
      </c>
    </row>
    <row r="422" spans="1:11">
      <c r="A422" s="11" t="s">
        <v>599</v>
      </c>
      <c r="B422" s="11"/>
      <c r="C422" s="4" t="s">
        <v>369</v>
      </c>
      <c r="D422" s="5"/>
      <c r="E422" s="6" t="s">
        <v>276</v>
      </c>
      <c r="F422" s="7">
        <v>0</v>
      </c>
      <c r="G422" s="7">
        <v>0</v>
      </c>
      <c r="H422" s="7">
        <v>0</v>
      </c>
      <c r="I422" s="7">
        <v>0</v>
      </c>
      <c r="J422" s="142">
        <v>1</v>
      </c>
      <c r="K422" s="143">
        <v>0</v>
      </c>
    </row>
    <row r="423" spans="1:11">
      <c r="A423" s="11" t="s">
        <v>471</v>
      </c>
      <c r="B423" s="11"/>
      <c r="C423" s="4" t="s">
        <v>472</v>
      </c>
      <c r="D423" s="5"/>
      <c r="E423" s="6" t="s">
        <v>276</v>
      </c>
      <c r="F423" s="7">
        <v>0</v>
      </c>
      <c r="G423" s="7">
        <v>0</v>
      </c>
      <c r="H423" s="7">
        <v>0</v>
      </c>
      <c r="I423" s="7">
        <v>0</v>
      </c>
      <c r="J423" s="142">
        <v>1</v>
      </c>
      <c r="K423" s="143">
        <v>1</v>
      </c>
    </row>
    <row r="424" spans="1:11">
      <c r="A424" s="11" t="s">
        <v>393</v>
      </c>
      <c r="B424" s="11"/>
      <c r="C424" s="4" t="s">
        <v>394</v>
      </c>
      <c r="D424" s="33"/>
      <c r="E424" s="6" t="s">
        <v>276</v>
      </c>
      <c r="F424" s="7"/>
      <c r="G424" s="7">
        <v>1</v>
      </c>
      <c r="H424" s="7">
        <v>1</v>
      </c>
      <c r="I424" s="7">
        <v>1</v>
      </c>
      <c r="J424" s="142">
        <v>1</v>
      </c>
      <c r="K424" s="143">
        <v>1</v>
      </c>
    </row>
    <row r="425" spans="1:11" ht="12.75" customHeight="1">
      <c r="A425" s="160" t="s">
        <v>546</v>
      </c>
      <c r="B425" s="161"/>
      <c r="C425" s="161"/>
      <c r="D425" s="161"/>
      <c r="E425" s="161"/>
      <c r="F425" s="161"/>
      <c r="G425" s="161"/>
      <c r="H425" s="161"/>
      <c r="I425" s="161"/>
      <c r="J425" s="221"/>
      <c r="K425" s="190"/>
    </row>
    <row r="426" spans="1:11">
      <c r="A426" s="12" t="s">
        <v>455</v>
      </c>
      <c r="B426" s="12"/>
      <c r="C426" s="4" t="s">
        <v>456</v>
      </c>
      <c r="D426" s="5"/>
      <c r="E426" s="6" t="s">
        <v>276</v>
      </c>
      <c r="F426" s="7">
        <v>1</v>
      </c>
      <c r="G426" s="7">
        <v>1</v>
      </c>
      <c r="H426" s="7">
        <v>1</v>
      </c>
      <c r="I426" s="7">
        <v>1</v>
      </c>
      <c r="J426" s="142">
        <v>1</v>
      </c>
      <c r="K426" s="143">
        <v>1</v>
      </c>
    </row>
    <row r="427" spans="1:11" ht="14.25" customHeight="1">
      <c r="A427" s="43" t="s">
        <v>368</v>
      </c>
      <c r="B427" s="43"/>
      <c r="C427" s="152" t="s">
        <v>457</v>
      </c>
      <c r="D427" s="133"/>
      <c r="E427" s="153" t="s">
        <v>276</v>
      </c>
      <c r="F427" s="154">
        <v>1</v>
      </c>
      <c r="G427" s="154">
        <v>1</v>
      </c>
      <c r="H427" s="154">
        <v>1</v>
      </c>
      <c r="I427" s="154">
        <v>1</v>
      </c>
      <c r="J427" s="149">
        <v>1</v>
      </c>
      <c r="K427" s="143">
        <v>1</v>
      </c>
    </row>
    <row r="428" spans="1:11" ht="14.25" customHeight="1">
      <c r="A428" s="155" t="s">
        <v>548</v>
      </c>
      <c r="B428" s="155"/>
      <c r="C428" s="156" t="s">
        <v>547</v>
      </c>
      <c r="D428" s="139"/>
      <c r="E428" s="157" t="s">
        <v>445</v>
      </c>
      <c r="F428" s="143"/>
      <c r="G428" s="143"/>
      <c r="H428" s="143">
        <v>100</v>
      </c>
      <c r="I428" s="143">
        <v>100</v>
      </c>
      <c r="J428" s="171">
        <v>100</v>
      </c>
      <c r="K428" s="143">
        <v>100</v>
      </c>
    </row>
    <row r="429" spans="1:11">
      <c r="A429" s="155" t="s">
        <v>79</v>
      </c>
      <c r="B429" s="155"/>
      <c r="C429" s="156" t="s">
        <v>78</v>
      </c>
      <c r="D429" s="139"/>
      <c r="E429" s="157" t="s">
        <v>276</v>
      </c>
      <c r="F429" s="143">
        <v>1</v>
      </c>
      <c r="G429" s="143">
        <v>1</v>
      </c>
      <c r="H429" s="143">
        <v>1</v>
      </c>
      <c r="I429" s="143">
        <v>7</v>
      </c>
      <c r="J429" s="143">
        <v>0</v>
      </c>
      <c r="K429" s="143">
        <v>0</v>
      </c>
    </row>
    <row r="431" spans="1:11">
      <c r="A431" s="26"/>
      <c r="C431" s="3"/>
      <c r="D431" s="3"/>
      <c r="E431" s="3"/>
    </row>
  </sheetData>
  <sheetProtection selectLockedCells="1" selectUnlockedCells="1"/>
  <mergeCells count="131">
    <mergeCell ref="A1:J1"/>
    <mergeCell ref="A9:J9"/>
    <mergeCell ref="A31:J31"/>
    <mergeCell ref="A35:J35"/>
    <mergeCell ref="E55:E58"/>
    <mergeCell ref="A52:J52"/>
    <mergeCell ref="A45:J45"/>
    <mergeCell ref="A49:J49"/>
    <mergeCell ref="A43:J43"/>
    <mergeCell ref="A21:J21"/>
    <mergeCell ref="A28:J28"/>
    <mergeCell ref="A39:J39"/>
    <mergeCell ref="A10:J10"/>
    <mergeCell ref="A11:J11"/>
    <mergeCell ref="A16:J16"/>
    <mergeCell ref="A38:J38"/>
    <mergeCell ref="A17:J17"/>
    <mergeCell ref="A42:J42"/>
    <mergeCell ref="C55:C58"/>
    <mergeCell ref="A60:J60"/>
    <mergeCell ref="A82:J82"/>
    <mergeCell ref="C77:C78"/>
    <mergeCell ref="A80:J80"/>
    <mergeCell ref="A59:J59"/>
    <mergeCell ref="A153:J153"/>
    <mergeCell ref="A164:J164"/>
    <mergeCell ref="A130:J130"/>
    <mergeCell ref="A129:J129"/>
    <mergeCell ref="A125:J125"/>
    <mergeCell ref="A73:J73"/>
    <mergeCell ref="A124:J124"/>
    <mergeCell ref="A126:J126"/>
    <mergeCell ref="A132:J132"/>
    <mergeCell ref="A120:J120"/>
    <mergeCell ref="A122:J122"/>
    <mergeCell ref="A102:A103"/>
    <mergeCell ref="C102:C103"/>
    <mergeCell ref="A119:J119"/>
    <mergeCell ref="C107:C110"/>
    <mergeCell ref="C111:C115"/>
    <mergeCell ref="A101:J101"/>
    <mergeCell ref="A71:J71"/>
    <mergeCell ref="A157:J157"/>
    <mergeCell ref="A158:J158"/>
    <mergeCell ref="A147:J147"/>
    <mergeCell ref="A148:J148"/>
    <mergeCell ref="A142:J142"/>
    <mergeCell ref="A141:J141"/>
    <mergeCell ref="A154:J154"/>
    <mergeCell ref="A140:J140"/>
    <mergeCell ref="A72:J72"/>
    <mergeCell ref="A81:J81"/>
    <mergeCell ref="A179:J179"/>
    <mergeCell ref="A183:J183"/>
    <mergeCell ref="A184:J184"/>
    <mergeCell ref="A170:J170"/>
    <mergeCell ref="A171:J171"/>
    <mergeCell ref="A172:J172"/>
    <mergeCell ref="A180:J180"/>
    <mergeCell ref="A174:J174"/>
    <mergeCell ref="A181:A182"/>
    <mergeCell ref="A175:J175"/>
    <mergeCell ref="A188:J188"/>
    <mergeCell ref="A189:J189"/>
    <mergeCell ref="A198:J198"/>
    <mergeCell ref="A213:J213"/>
    <mergeCell ref="A205:J205"/>
    <mergeCell ref="A204:J204"/>
    <mergeCell ref="A194:J194"/>
    <mergeCell ref="A195:J195"/>
    <mergeCell ref="A247:J247"/>
    <mergeCell ref="A246:J246"/>
    <mergeCell ref="A203:J203"/>
    <mergeCell ref="A237:J237"/>
    <mergeCell ref="A233:J233"/>
    <mergeCell ref="A238:J238"/>
    <mergeCell ref="A245:J245"/>
    <mergeCell ref="A232:J232"/>
    <mergeCell ref="A215:J215"/>
    <mergeCell ref="A212:J212"/>
    <mergeCell ref="A223:J223"/>
    <mergeCell ref="A266:J266"/>
    <mergeCell ref="A270:J270"/>
    <mergeCell ref="A252:J252"/>
    <mergeCell ref="A260:J260"/>
    <mergeCell ref="A251:J251"/>
    <mergeCell ref="A271:J271"/>
    <mergeCell ref="A276:J276"/>
    <mergeCell ref="A277:J277"/>
    <mergeCell ref="A304:J304"/>
    <mergeCell ref="A278:J278"/>
    <mergeCell ref="A282:J282"/>
    <mergeCell ref="A283:J283"/>
    <mergeCell ref="A293:J293"/>
    <mergeCell ref="A306:J306"/>
    <mergeCell ref="A327:J327"/>
    <mergeCell ref="A317:J317"/>
    <mergeCell ref="A302:J302"/>
    <mergeCell ref="A312:J312"/>
    <mergeCell ref="A307:J307"/>
    <mergeCell ref="A308:J308"/>
    <mergeCell ref="A311:J311"/>
    <mergeCell ref="A326:J326"/>
    <mergeCell ref="A370:J370"/>
    <mergeCell ref="A374:J374"/>
    <mergeCell ref="A403:J403"/>
    <mergeCell ref="A336:J336"/>
    <mergeCell ref="A340:J340"/>
    <mergeCell ref="A359:J359"/>
    <mergeCell ref="A349:K349"/>
    <mergeCell ref="A360:J360"/>
    <mergeCell ref="A335:J335"/>
    <mergeCell ref="A342:J342"/>
    <mergeCell ref="A372:J372"/>
    <mergeCell ref="A345:J345"/>
    <mergeCell ref="A356:J356"/>
    <mergeCell ref="A357:J357"/>
    <mergeCell ref="A365:J365"/>
    <mergeCell ref="A352:J352"/>
    <mergeCell ref="A354:J354"/>
    <mergeCell ref="J419:K419"/>
    <mergeCell ref="A375:J375"/>
    <mergeCell ref="A379:J379"/>
    <mergeCell ref="A381:J381"/>
    <mergeCell ref="A400:J400"/>
    <mergeCell ref="A380:J380"/>
    <mergeCell ref="A389:J389"/>
    <mergeCell ref="A399:J399"/>
    <mergeCell ref="A388:J388"/>
    <mergeCell ref="A404:J404"/>
    <mergeCell ref="A407:J407"/>
  </mergeCells>
  <phoneticPr fontId="17" type="noConversion"/>
  <pageMargins left="0.32" right="0.22" top="1.0527777777777778" bottom="0.36" header="0.78749999999999998" footer="0.24"/>
  <pageSetup paperSize="9" firstPageNumber="0" orientation="landscape" r:id="rId1"/>
  <headerFooter alignWithMargins="0"/>
  <ignoredErrors>
    <ignoredError sqref="F165 J232:J233 F159 I239 H165:H168 G232:H233 A232:A233 G310:J310 D226:F229 J412 A224:F224 G237:H238 G241:J241 F242:G242 J237:J239 A237:F241 H361:J361 B232:F234 A242:D242 H421 J167:J168 A226:B229 H412 G165:G168" numberStoredAsText="1"/>
  </ignoredError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apas25"/>
  <dimension ref="A1:H104"/>
  <sheetViews>
    <sheetView zoomScale="130" workbookViewId="0">
      <selection activeCell="D7" sqref="D7"/>
    </sheetView>
  </sheetViews>
  <sheetFormatPr defaultColWidth="9.21875" defaultRowHeight="15.6"/>
  <cols>
    <col min="1" max="1" width="35.77734375" style="56" customWidth="1"/>
    <col min="2" max="2" width="10.44140625" style="56" customWidth="1"/>
    <col min="3" max="5" width="13.21875" style="56" customWidth="1"/>
    <col min="6" max="7" width="12.44140625" style="56" customWidth="1"/>
    <col min="8" max="8" width="10.5546875" style="56" customWidth="1"/>
    <col min="9" max="16384" width="9.21875" style="56"/>
  </cols>
  <sheetData>
    <row r="1" spans="1:6" ht="18" customHeight="1">
      <c r="A1" s="923" t="s">
        <v>91</v>
      </c>
      <c r="B1" s="923"/>
      <c r="C1" s="923"/>
      <c r="D1" s="923"/>
      <c r="E1" s="923"/>
      <c r="F1" s="923"/>
    </row>
    <row r="2" spans="1:6">
      <c r="A2" s="55" t="s">
        <v>625</v>
      </c>
    </row>
    <row r="3" spans="1:6" ht="4.5" customHeight="1">
      <c r="A3" s="57"/>
    </row>
    <row r="4" spans="1:6" ht="31.2">
      <c r="A4" s="74" t="s">
        <v>603</v>
      </c>
      <c r="B4" s="74" t="s">
        <v>611</v>
      </c>
      <c r="C4" s="75" t="s">
        <v>563</v>
      </c>
      <c r="D4" s="75" t="s">
        <v>580</v>
      </c>
      <c r="E4" s="75" t="s">
        <v>564</v>
      </c>
      <c r="F4" s="75" t="s">
        <v>565</v>
      </c>
    </row>
    <row r="5" spans="1:6" ht="15.75" customHeight="1">
      <c r="A5" s="927" t="s">
        <v>647</v>
      </c>
      <c r="B5" s="58"/>
      <c r="C5" s="61" t="e">
        <f>C6+C7+C11+C12+C13</f>
        <v>#REF!</v>
      </c>
      <c r="D5" s="76" t="e">
        <f>C5*100/11376.608</f>
        <v>#REF!</v>
      </c>
      <c r="E5" s="61" t="e">
        <f>E6+E7+E11+E12+E13+E14</f>
        <v>#REF!</v>
      </c>
      <c r="F5" s="76" t="e">
        <f>E5*100/E37</f>
        <v>#REF!</v>
      </c>
    </row>
    <row r="6" spans="1:6">
      <c r="A6" s="928"/>
      <c r="B6" s="62">
        <v>1</v>
      </c>
      <c r="C6" s="59" t="e">
        <f>#REF!</f>
        <v>#REF!</v>
      </c>
      <c r="D6" s="77" t="e">
        <f t="shared" ref="D6:D35" si="0">C6*100/11376.608</f>
        <v>#REF!</v>
      </c>
      <c r="E6" s="59" t="e">
        <f>#REF!</f>
        <v>#REF!</v>
      </c>
      <c r="F6" s="77" t="e">
        <f>E6*100/E37</f>
        <v>#REF!</v>
      </c>
    </row>
    <row r="7" spans="1:6">
      <c r="A7" s="928"/>
      <c r="B7" s="62">
        <v>2</v>
      </c>
      <c r="C7" s="59" t="e">
        <f>C8+C9+C10</f>
        <v>#REF!</v>
      </c>
      <c r="D7" s="77" t="e">
        <f t="shared" si="0"/>
        <v>#REF!</v>
      </c>
      <c r="E7" s="59" t="e">
        <f>E8+E9+E10</f>
        <v>#REF!</v>
      </c>
      <c r="F7" s="77" t="e">
        <f>E7*100/E37</f>
        <v>#REF!</v>
      </c>
    </row>
    <row r="8" spans="1:6">
      <c r="A8" s="928"/>
      <c r="B8" s="79" t="s">
        <v>106</v>
      </c>
      <c r="C8" s="60" t="e">
        <f>#REF!+#REF!+#REF!+#REF!+#REF!</f>
        <v>#REF!</v>
      </c>
      <c r="D8" s="66" t="e">
        <f t="shared" si="0"/>
        <v>#REF!</v>
      </c>
      <c r="E8" s="60" t="e">
        <f>#REF!+#REF!+#REF!+#REF!+#REF!</f>
        <v>#REF!</v>
      </c>
      <c r="F8" s="159" t="e">
        <f>E8*100/E37</f>
        <v>#REF!</v>
      </c>
    </row>
    <row r="9" spans="1:6">
      <c r="A9" s="928"/>
      <c r="B9" s="79" t="s">
        <v>107</v>
      </c>
      <c r="C9" s="60" t="e">
        <f>#REF!+#REF!+#REF!+#REF!+#REF!</f>
        <v>#REF!</v>
      </c>
      <c r="D9" s="66" t="e">
        <f t="shared" si="0"/>
        <v>#REF!</v>
      </c>
      <c r="E9" s="60" t="e">
        <f>#REF!+#REF!+#REF!+#REF!+#REF!</f>
        <v>#REF!</v>
      </c>
      <c r="F9" s="159" t="e">
        <f>E9*100/E37</f>
        <v>#REF!</v>
      </c>
    </row>
    <row r="10" spans="1:6">
      <c r="A10" s="928"/>
      <c r="B10" s="79" t="s">
        <v>108</v>
      </c>
      <c r="C10" s="60" t="e">
        <f>#REF!+#REF!+#REF!+#REF!+#REF!</f>
        <v>#REF!</v>
      </c>
      <c r="D10" s="66" t="e">
        <f t="shared" si="0"/>
        <v>#REF!</v>
      </c>
      <c r="E10" s="60" t="e">
        <f>#REF!+#REF!+#REF!+#REF!+#REF!</f>
        <v>#REF!</v>
      </c>
      <c r="F10" s="159" t="e">
        <f>E10*100/E37</f>
        <v>#REF!</v>
      </c>
    </row>
    <row r="11" spans="1:6">
      <c r="A11" s="928"/>
      <c r="B11" s="62">
        <v>3</v>
      </c>
      <c r="C11" s="59" t="e">
        <f>#REF!</f>
        <v>#REF!</v>
      </c>
      <c r="D11" s="77" t="e">
        <f t="shared" si="0"/>
        <v>#REF!</v>
      </c>
      <c r="E11" s="59" t="e">
        <f>#REF!</f>
        <v>#REF!</v>
      </c>
      <c r="F11" s="77" t="e">
        <f>E11*100/E37</f>
        <v>#REF!</v>
      </c>
    </row>
    <row r="12" spans="1:6">
      <c r="A12" s="928"/>
      <c r="B12" s="62">
        <v>4</v>
      </c>
      <c r="C12" s="59" t="e">
        <f>#REF!</f>
        <v>#REF!</v>
      </c>
      <c r="D12" s="77" t="e">
        <f t="shared" si="0"/>
        <v>#REF!</v>
      </c>
      <c r="E12" s="59" t="e">
        <f>#REF!+#REF!</f>
        <v>#REF!</v>
      </c>
      <c r="F12" s="77" t="e">
        <f>E12*100/E37</f>
        <v>#REF!</v>
      </c>
    </row>
    <row r="13" spans="1:6">
      <c r="A13" s="928"/>
      <c r="B13" s="62">
        <v>6</v>
      </c>
      <c r="C13" s="59" t="e">
        <f>#REF!</f>
        <v>#REF!</v>
      </c>
      <c r="D13" s="77" t="e">
        <f t="shared" si="0"/>
        <v>#REF!</v>
      </c>
      <c r="E13" s="59" t="e">
        <f>#REF!</f>
        <v>#REF!</v>
      </c>
      <c r="F13" s="77" t="e">
        <f>E13*100/E37</f>
        <v>#REF!</v>
      </c>
    </row>
    <row r="14" spans="1:6">
      <c r="A14" s="929"/>
      <c r="B14" s="62">
        <v>9</v>
      </c>
      <c r="C14" s="59"/>
      <c r="D14" s="77"/>
      <c r="E14" s="59" t="e">
        <f>#REF!</f>
        <v>#REF!</v>
      </c>
      <c r="F14" s="77" t="e">
        <f>E14*100/E37</f>
        <v>#REF!</v>
      </c>
    </row>
    <row r="15" spans="1:6" ht="16.2">
      <c r="A15" s="924" t="s">
        <v>109</v>
      </c>
      <c r="B15" s="62"/>
      <c r="C15" s="61" t="e">
        <f>C16+C19</f>
        <v>#REF!</v>
      </c>
      <c r="D15" s="76" t="e">
        <f>C15*100/11376.608</f>
        <v>#REF!</v>
      </c>
      <c r="E15" s="61" t="e">
        <f>E16+E19</f>
        <v>#REF!</v>
      </c>
      <c r="F15" s="76" t="e">
        <f>E15*100/E37</f>
        <v>#REF!</v>
      </c>
    </row>
    <row r="16" spans="1:6">
      <c r="A16" s="925"/>
      <c r="B16" s="62">
        <v>2</v>
      </c>
      <c r="C16" s="59" t="e">
        <f>C17+C18</f>
        <v>#REF!</v>
      </c>
      <c r="D16" s="77" t="e">
        <f t="shared" si="0"/>
        <v>#REF!</v>
      </c>
      <c r="E16" s="59" t="e">
        <f>E17+E18</f>
        <v>#REF!</v>
      </c>
      <c r="F16" s="77" t="e">
        <f>E16*100/E37</f>
        <v>#REF!</v>
      </c>
    </row>
    <row r="17" spans="1:6">
      <c r="A17" s="925"/>
      <c r="B17" s="79" t="s">
        <v>107</v>
      </c>
      <c r="C17" s="60" t="e">
        <f>#REF!+#REF!+#REF!+#REF!+#REF!</f>
        <v>#REF!</v>
      </c>
      <c r="D17" s="66" t="e">
        <f t="shared" si="0"/>
        <v>#REF!</v>
      </c>
      <c r="E17" s="60" t="e">
        <f>#REF!+#REF!+#REF!+#REF!+#REF!</f>
        <v>#REF!</v>
      </c>
      <c r="F17" s="159" t="e">
        <f>E17*100/E37</f>
        <v>#REF!</v>
      </c>
    </row>
    <row r="18" spans="1:6">
      <c r="A18" s="925"/>
      <c r="B18" s="79" t="s">
        <v>108</v>
      </c>
      <c r="C18" s="60" t="e">
        <f>#REF!+#REF!</f>
        <v>#REF!</v>
      </c>
      <c r="D18" s="66" t="e">
        <f t="shared" si="0"/>
        <v>#REF!</v>
      </c>
      <c r="E18" s="60" t="e">
        <f>#REF!+#REF!+#REF!</f>
        <v>#REF!</v>
      </c>
      <c r="F18" s="159" t="e">
        <f>E18*100/E37</f>
        <v>#REF!</v>
      </c>
    </row>
    <row r="19" spans="1:6">
      <c r="A19" s="926"/>
      <c r="B19" s="62">
        <v>3</v>
      </c>
      <c r="C19" s="59" t="e">
        <f>#REF!</f>
        <v>#REF!</v>
      </c>
      <c r="D19" s="77" t="e">
        <f>C19*100/11376.608</f>
        <v>#REF!</v>
      </c>
      <c r="E19" s="59" t="e">
        <f>#REF!</f>
        <v>#REF!</v>
      </c>
      <c r="F19" s="77" t="e">
        <f>E19*100/E37</f>
        <v>#REF!</v>
      </c>
    </row>
    <row r="20" spans="1:6" ht="30.45">
      <c r="A20" s="63" t="s">
        <v>567</v>
      </c>
      <c r="B20" s="62">
        <v>1</v>
      </c>
      <c r="C20" s="61" t="e">
        <f>#REF!</f>
        <v>#REF!</v>
      </c>
      <c r="D20" s="77" t="e">
        <f t="shared" si="0"/>
        <v>#REF!</v>
      </c>
      <c r="E20" s="61" t="e">
        <f>#REF!</f>
        <v>#REF!</v>
      </c>
      <c r="F20" s="77" t="e">
        <f>E20*100/E37</f>
        <v>#REF!</v>
      </c>
    </row>
    <row r="21" spans="1:6" ht="30.45">
      <c r="A21" s="63" t="s">
        <v>566</v>
      </c>
      <c r="B21" s="62">
        <v>6</v>
      </c>
      <c r="C21" s="61" t="e">
        <f>#REF!</f>
        <v>#REF!</v>
      </c>
      <c r="D21" s="77" t="e">
        <f t="shared" si="0"/>
        <v>#REF!</v>
      </c>
      <c r="E21" s="61" t="e">
        <f>#REF!</f>
        <v>#REF!</v>
      </c>
      <c r="F21" s="77" t="e">
        <f>E21*100/E37</f>
        <v>#REF!</v>
      </c>
    </row>
    <row r="22" spans="1:6" ht="30.45">
      <c r="A22" s="63" t="s">
        <v>93</v>
      </c>
      <c r="B22" s="62">
        <v>4</v>
      </c>
      <c r="C22" s="61" t="e">
        <f>#REF!+#REF!</f>
        <v>#REF!</v>
      </c>
      <c r="D22" s="77" t="e">
        <f t="shared" si="0"/>
        <v>#REF!</v>
      </c>
      <c r="E22" s="61" t="e">
        <f>#REF!+#REF!</f>
        <v>#REF!</v>
      </c>
      <c r="F22" s="77" t="e">
        <f>E22*100/E37</f>
        <v>#REF!</v>
      </c>
    </row>
    <row r="23" spans="1:6" ht="30.45">
      <c r="A23" s="63" t="s">
        <v>105</v>
      </c>
      <c r="B23" s="62">
        <v>1</v>
      </c>
      <c r="C23" s="61" t="e">
        <f>#REF!</f>
        <v>#REF!</v>
      </c>
      <c r="D23" s="77" t="e">
        <f t="shared" si="0"/>
        <v>#REF!</v>
      </c>
      <c r="E23" s="61" t="e">
        <f>#REF!</f>
        <v>#REF!</v>
      </c>
      <c r="F23" s="77" t="e">
        <f>E23*100/E37</f>
        <v>#REF!</v>
      </c>
    </row>
    <row r="24" spans="1:6" ht="30.45">
      <c r="A24" s="63" t="s">
        <v>123</v>
      </c>
      <c r="B24" s="62">
        <v>1</v>
      </c>
      <c r="C24" s="61" t="e">
        <f>#REF!</f>
        <v>#REF!</v>
      </c>
      <c r="D24" s="77" t="e">
        <f t="shared" si="0"/>
        <v>#REF!</v>
      </c>
      <c r="E24" s="61" t="e">
        <f>#REF!</f>
        <v>#REF!</v>
      </c>
      <c r="F24" s="77" t="e">
        <f>E24*100/E37</f>
        <v>#REF!</v>
      </c>
    </row>
    <row r="25" spans="1:6" ht="46.5" customHeight="1">
      <c r="A25" s="63" t="s">
        <v>662</v>
      </c>
      <c r="B25" s="62">
        <v>5</v>
      </c>
      <c r="C25" s="61" t="e">
        <f>#REF!</f>
        <v>#REF!</v>
      </c>
      <c r="D25" s="77" t="e">
        <f t="shared" si="0"/>
        <v>#REF!</v>
      </c>
      <c r="E25" s="61" t="e">
        <f>#REF!</f>
        <v>#REF!</v>
      </c>
      <c r="F25" s="77" t="e">
        <f>E25*100/E37</f>
        <v>#REF!</v>
      </c>
    </row>
    <row r="26" spans="1:6" ht="32.25" customHeight="1">
      <c r="A26" s="63" t="s">
        <v>243</v>
      </c>
      <c r="B26" s="62">
        <v>8</v>
      </c>
      <c r="C26" s="58" t="e">
        <f>#REF!</f>
        <v>#REF!</v>
      </c>
      <c r="D26" s="77" t="e">
        <f t="shared" si="0"/>
        <v>#REF!</v>
      </c>
      <c r="E26" s="61" t="e">
        <f>#REF!</f>
        <v>#REF!</v>
      </c>
      <c r="F26" s="77" t="e">
        <f>E26*100/E37</f>
        <v>#REF!</v>
      </c>
    </row>
    <row r="27" spans="1:6" ht="32.25" customHeight="1">
      <c r="A27" s="63" t="s">
        <v>94</v>
      </c>
      <c r="B27" s="62">
        <v>8</v>
      </c>
      <c r="C27" s="61" t="e">
        <f>#REF!</f>
        <v>#REF!</v>
      </c>
      <c r="D27" s="77" t="e">
        <f t="shared" si="0"/>
        <v>#REF!</v>
      </c>
      <c r="E27" s="61" t="e">
        <f>#REF!+#REF!+#REF!+#REF!</f>
        <v>#REF!</v>
      </c>
      <c r="F27" s="77" t="e">
        <f>E27*100/E37</f>
        <v>#REF!</v>
      </c>
    </row>
    <row r="28" spans="1:6" ht="30.45">
      <c r="A28" s="63" t="s">
        <v>624</v>
      </c>
      <c r="B28" s="62">
        <v>9</v>
      </c>
      <c r="C28" s="61">
        <v>40</v>
      </c>
      <c r="D28" s="77">
        <f t="shared" si="0"/>
        <v>0.35159864873607316</v>
      </c>
      <c r="E28" s="61" t="e">
        <f>#REF!</f>
        <v>#REF!</v>
      </c>
      <c r="F28" s="77" t="e">
        <f>E28*100/E37</f>
        <v>#REF!</v>
      </c>
    </row>
    <row r="29" spans="1:6" ht="30.45">
      <c r="A29" s="63" t="s">
        <v>609</v>
      </c>
      <c r="B29" s="62">
        <v>10</v>
      </c>
      <c r="C29" s="58" t="e">
        <f>#REF!</f>
        <v>#REF!</v>
      </c>
      <c r="D29" s="77" t="e">
        <f t="shared" si="0"/>
        <v>#REF!</v>
      </c>
      <c r="E29" s="61" t="e">
        <f>#REF!</f>
        <v>#REF!</v>
      </c>
      <c r="F29" s="77" t="e">
        <f>E29*100/E37</f>
        <v>#REF!</v>
      </c>
    </row>
    <row r="30" spans="1:6">
      <c r="A30" s="63" t="s">
        <v>705</v>
      </c>
      <c r="B30" s="62">
        <v>10</v>
      </c>
      <c r="C30" s="58" t="e">
        <f>#REF!+#REF!</f>
        <v>#REF!</v>
      </c>
      <c r="D30" s="77" t="e">
        <f t="shared" si="0"/>
        <v>#REF!</v>
      </c>
      <c r="E30" s="58" t="e">
        <f>#REF!+#REF!+#REF!+'Lesu analize'!BR351</f>
        <v>#REF!</v>
      </c>
      <c r="F30" s="77" t="e">
        <f>E30*100/E37</f>
        <v>#REF!</v>
      </c>
    </row>
    <row r="31" spans="1:6" ht="30.45">
      <c r="A31" s="63" t="s">
        <v>412</v>
      </c>
      <c r="B31" s="62">
        <v>10</v>
      </c>
      <c r="C31" s="61" t="e">
        <f>#REF!</f>
        <v>#REF!</v>
      </c>
      <c r="D31" s="77" t="e">
        <f t="shared" si="0"/>
        <v>#REF!</v>
      </c>
      <c r="E31" s="61" t="e">
        <f>#REF!</f>
        <v>#REF!</v>
      </c>
      <c r="F31" s="77" t="e">
        <f>E31*100/E37</f>
        <v>#REF!</v>
      </c>
    </row>
    <row r="32" spans="1:6">
      <c r="A32" s="63" t="s">
        <v>706</v>
      </c>
      <c r="B32" s="62">
        <v>10</v>
      </c>
      <c r="C32" s="61" t="e">
        <f>#REF!</f>
        <v>#REF!</v>
      </c>
      <c r="D32" s="77" t="e">
        <f t="shared" si="0"/>
        <v>#REF!</v>
      </c>
      <c r="E32" s="61" t="e">
        <f>#REF!</f>
        <v>#REF!</v>
      </c>
      <c r="F32" s="77" t="e">
        <f>E32*100/E37</f>
        <v>#REF!</v>
      </c>
    </row>
    <row r="33" spans="1:6">
      <c r="A33" s="63" t="s">
        <v>413</v>
      </c>
      <c r="B33" s="62">
        <v>10</v>
      </c>
      <c r="C33" s="61" t="e">
        <f>#REF!</f>
        <v>#REF!</v>
      </c>
      <c r="D33" s="77" t="e">
        <f t="shared" si="0"/>
        <v>#REF!</v>
      </c>
      <c r="E33" s="61" t="e">
        <f>#REF!</f>
        <v>#REF!</v>
      </c>
      <c r="F33" s="77" t="e">
        <f>E33*100/E37</f>
        <v>#REF!</v>
      </c>
    </row>
    <row r="34" spans="1:6" ht="27.75" customHeight="1">
      <c r="A34" s="63" t="s">
        <v>501</v>
      </c>
      <c r="B34" s="62">
        <v>10</v>
      </c>
      <c r="C34" s="61" t="e">
        <f>#REF!</f>
        <v>#REF!</v>
      </c>
      <c r="D34" s="77" t="e">
        <f t="shared" si="0"/>
        <v>#REF!</v>
      </c>
      <c r="E34" s="61" t="e">
        <f>#REF!+#REF!</f>
        <v>#REF!</v>
      </c>
      <c r="F34" s="77" t="e">
        <f>E34*100/E37</f>
        <v>#REF!</v>
      </c>
    </row>
    <row r="35" spans="1:6" ht="31.05" thickBot="1">
      <c r="A35" s="63" t="s">
        <v>86</v>
      </c>
      <c r="B35" s="62">
        <v>10</v>
      </c>
      <c r="C35" s="64" t="e">
        <f>#REF!</f>
        <v>#REF!</v>
      </c>
      <c r="D35" s="77" t="e">
        <f t="shared" si="0"/>
        <v>#REF!</v>
      </c>
      <c r="E35" s="64" t="e">
        <f>#REF!</f>
        <v>#REF!</v>
      </c>
      <c r="F35" s="77" t="e">
        <f>E35*100/E37</f>
        <v>#REF!</v>
      </c>
    </row>
    <row r="36" spans="1:6" ht="16.05" thickBot="1">
      <c r="C36" s="65" t="e">
        <f>C5+C15+C20+C21+C22+C23+C24+C25+C26+C27+C28+C29+C30+C31+C32+C33+C34+C35</f>
        <v>#REF!</v>
      </c>
      <c r="D36" s="67" t="e">
        <f>C36*100/11376.608</f>
        <v>#REF!</v>
      </c>
      <c r="E36" s="65" t="e">
        <f>E5+E15+E20+E21+E22+E23+E24+E25+E26+E27+E28+E29+E30+E31+E32+E33+E34+E35</f>
        <v>#REF!</v>
      </c>
      <c r="F36" s="67" t="e">
        <f>E36*100/E37</f>
        <v>#REF!</v>
      </c>
    </row>
    <row r="37" spans="1:6" ht="15.75" customHeight="1">
      <c r="C37" s="158">
        <v>11376.608</v>
      </c>
      <c r="D37" s="158"/>
      <c r="E37" s="158">
        <v>11750.228999999999</v>
      </c>
    </row>
    <row r="38" spans="1:6" s="84" customFormat="1" ht="10.5">
      <c r="A38" s="80" t="e">
        <f>#REF!</f>
        <v>#REF!</v>
      </c>
      <c r="B38" s="81">
        <v>1</v>
      </c>
      <c r="C38" s="82" t="e">
        <f>#REF!</f>
        <v>#REF!</v>
      </c>
      <c r="D38" s="83" t="e">
        <f>C38*100/11376.608</f>
        <v>#REF!</v>
      </c>
      <c r="E38" s="82" t="e">
        <f>#REF!</f>
        <v>#REF!</v>
      </c>
      <c r="F38" s="83" t="e">
        <f>E38*100/E48</f>
        <v>#REF!</v>
      </c>
    </row>
    <row r="39" spans="1:6" s="84" customFormat="1" ht="10.5">
      <c r="A39" s="80" t="e">
        <f>#REF!</f>
        <v>#REF!</v>
      </c>
      <c r="B39" s="81">
        <v>2</v>
      </c>
      <c r="C39" s="82" t="e">
        <f>#REF!</f>
        <v>#REF!</v>
      </c>
      <c r="D39" s="83" t="e">
        <f t="shared" ref="D39:D47" si="1">C39*100/11376.608</f>
        <v>#REF!</v>
      </c>
      <c r="E39" s="82" t="e">
        <f>#REF!</f>
        <v>#REF!</v>
      </c>
      <c r="F39" s="83" t="e">
        <f>E39*100/E48</f>
        <v>#REF!</v>
      </c>
    </row>
    <row r="40" spans="1:6" s="84" customFormat="1" ht="10.5">
      <c r="A40" s="80" t="e">
        <f>#REF!</f>
        <v>#REF!</v>
      </c>
      <c r="B40" s="81">
        <v>3</v>
      </c>
      <c r="C40" s="82" t="e">
        <f>#REF!</f>
        <v>#REF!</v>
      </c>
      <c r="D40" s="83" t="e">
        <f t="shared" si="1"/>
        <v>#REF!</v>
      </c>
      <c r="E40" s="82" t="e">
        <f>#REF!</f>
        <v>#REF!</v>
      </c>
      <c r="F40" s="83" t="e">
        <f>E40*100/E48</f>
        <v>#REF!</v>
      </c>
    </row>
    <row r="41" spans="1:6" s="84" customFormat="1" ht="10.5">
      <c r="A41" s="80" t="e">
        <f>#REF!</f>
        <v>#REF!</v>
      </c>
      <c r="B41" s="81">
        <v>4</v>
      </c>
      <c r="C41" s="82" t="e">
        <f>#REF!</f>
        <v>#REF!</v>
      </c>
      <c r="D41" s="83" t="e">
        <f t="shared" si="1"/>
        <v>#REF!</v>
      </c>
      <c r="E41" s="82" t="e">
        <f>#REF!</f>
        <v>#REF!</v>
      </c>
      <c r="F41" s="83" t="e">
        <f>E41*100/E48</f>
        <v>#REF!</v>
      </c>
    </row>
    <row r="42" spans="1:6" s="84" customFormat="1" ht="10.5">
      <c r="A42" s="80" t="e">
        <f>#REF!</f>
        <v>#REF!</v>
      </c>
      <c r="B42" s="81">
        <v>5</v>
      </c>
      <c r="C42" s="82" t="e">
        <f>#REF!</f>
        <v>#REF!</v>
      </c>
      <c r="D42" s="83" t="e">
        <f t="shared" si="1"/>
        <v>#REF!</v>
      </c>
      <c r="E42" s="82" t="e">
        <f>#REF!</f>
        <v>#REF!</v>
      </c>
      <c r="F42" s="83" t="e">
        <f>E42*100/E48</f>
        <v>#REF!</v>
      </c>
    </row>
    <row r="43" spans="1:6" s="84" customFormat="1" ht="16.5" customHeight="1">
      <c r="A43" s="80" t="e">
        <f>#REF!</f>
        <v>#REF!</v>
      </c>
      <c r="B43" s="81">
        <v>6</v>
      </c>
      <c r="C43" s="82" t="e">
        <f>#REF!</f>
        <v>#REF!</v>
      </c>
      <c r="D43" s="83" t="e">
        <f t="shared" si="1"/>
        <v>#REF!</v>
      </c>
      <c r="E43" s="82" t="e">
        <f>#REF!</f>
        <v>#REF!</v>
      </c>
      <c r="F43" s="83" t="e">
        <f>E43*100/E48</f>
        <v>#REF!</v>
      </c>
    </row>
    <row r="44" spans="1:6" s="84" customFormat="1" ht="10.5">
      <c r="A44" s="80" t="e">
        <f>#REF!</f>
        <v>#REF!</v>
      </c>
      <c r="B44" s="81">
        <v>7</v>
      </c>
      <c r="C44" s="82" t="e">
        <f>#REF!</f>
        <v>#REF!</v>
      </c>
      <c r="D44" s="83" t="e">
        <f t="shared" si="1"/>
        <v>#REF!</v>
      </c>
      <c r="E44" s="82" t="e">
        <f>#REF!</f>
        <v>#REF!</v>
      </c>
      <c r="F44" s="83" t="e">
        <f>E44*100/E48</f>
        <v>#REF!</v>
      </c>
    </row>
    <row r="45" spans="1:6" s="84" customFormat="1" ht="10.5">
      <c r="A45" s="80" t="e">
        <f>#REF!</f>
        <v>#REF!</v>
      </c>
      <c r="B45" s="81">
        <v>8</v>
      </c>
      <c r="C45" s="82" t="e">
        <f>#REF!</f>
        <v>#REF!</v>
      </c>
      <c r="D45" s="83" t="e">
        <f t="shared" si="1"/>
        <v>#REF!</v>
      </c>
      <c r="E45" s="82" t="e">
        <f>#REF!</f>
        <v>#REF!</v>
      </c>
      <c r="F45" s="83" t="e">
        <f>E45*100/E48</f>
        <v>#REF!</v>
      </c>
    </row>
    <row r="46" spans="1:6" s="84" customFormat="1" ht="10.5">
      <c r="A46" s="80" t="e">
        <f>#REF!</f>
        <v>#REF!</v>
      </c>
      <c r="B46" s="81">
        <v>9</v>
      </c>
      <c r="C46" s="82" t="e">
        <f>#REF!</f>
        <v>#REF!</v>
      </c>
      <c r="D46" s="83" t="e">
        <f t="shared" si="1"/>
        <v>#REF!</v>
      </c>
      <c r="E46" s="82" t="e">
        <f>#REF!</f>
        <v>#REF!</v>
      </c>
      <c r="F46" s="83" t="e">
        <f>E46*100/E48</f>
        <v>#REF!</v>
      </c>
    </row>
    <row r="47" spans="1:6" s="84" customFormat="1" ht="15" customHeight="1" thickBot="1">
      <c r="A47" s="80" t="e">
        <f>#REF!</f>
        <v>#REF!</v>
      </c>
      <c r="B47" s="81">
        <v>10</v>
      </c>
      <c r="C47" s="85" t="e">
        <f>#REF!</f>
        <v>#REF!</v>
      </c>
      <c r="D47" s="83" t="e">
        <f t="shared" si="1"/>
        <v>#REF!</v>
      </c>
      <c r="E47" s="85" t="e">
        <f>#REF!</f>
        <v>#REF!</v>
      </c>
      <c r="F47" s="83" t="e">
        <f>E47*100/E48</f>
        <v>#REF!</v>
      </c>
    </row>
    <row r="48" spans="1:6" s="84" customFormat="1" ht="10.95" thickBot="1">
      <c r="C48" s="86" t="e">
        <f>SUM(C38:C47)</f>
        <v>#REF!</v>
      </c>
      <c r="D48" s="87" t="e">
        <f>SUM(D38:D47)</f>
        <v>#REF!</v>
      </c>
      <c r="E48" s="86" t="e">
        <f>SUM(E38:E47)</f>
        <v>#REF!</v>
      </c>
      <c r="F48" s="87" t="e">
        <f>SUM(F38:F47)</f>
        <v>#REF!</v>
      </c>
    </row>
    <row r="53" spans="1:8" ht="27">
      <c r="A53" s="96" t="s">
        <v>515</v>
      </c>
      <c r="B53" s="100">
        <v>2015</v>
      </c>
      <c r="C53" s="100">
        <v>2016</v>
      </c>
      <c r="D53" s="100" t="s">
        <v>359</v>
      </c>
      <c r="E53" s="100" t="s">
        <v>355</v>
      </c>
      <c r="F53" s="101" t="s">
        <v>356</v>
      </c>
      <c r="G53" s="102" t="s">
        <v>357</v>
      </c>
      <c r="H53" s="102" t="s">
        <v>358</v>
      </c>
    </row>
    <row r="54" spans="1:8">
      <c r="A54" s="97" t="s">
        <v>414</v>
      </c>
      <c r="B54" s="61" t="e">
        <f>#REF!</f>
        <v>#REF!</v>
      </c>
      <c r="C54" s="61" t="e">
        <f>#REF!</f>
        <v>#REF!</v>
      </c>
      <c r="D54" s="91" t="e">
        <f>C54-B54</f>
        <v>#REF!</v>
      </c>
      <c r="E54" s="92" t="e">
        <f>(C54*100/B54-100)/100</f>
        <v>#REF!</v>
      </c>
      <c r="F54" s="93">
        <v>550</v>
      </c>
      <c r="G54" s="77" t="e">
        <f t="shared" ref="G54:G59" si="2">B54/F54</f>
        <v>#REF!</v>
      </c>
      <c r="H54" s="104" t="e">
        <f t="shared" ref="H54:H59" si="3">C54/F54</f>
        <v>#REF!</v>
      </c>
    </row>
    <row r="55" spans="1:8">
      <c r="A55" s="97" t="s">
        <v>562</v>
      </c>
      <c r="B55" s="61" t="e">
        <f>#REF!</f>
        <v>#REF!</v>
      </c>
      <c r="C55" s="61" t="e">
        <f>#REF!</f>
        <v>#REF!</v>
      </c>
      <c r="D55" s="91" t="e">
        <f t="shared" ref="D55:D65" si="4">C55-B55</f>
        <v>#REF!</v>
      </c>
      <c r="E55" s="92" t="e">
        <f t="shared" ref="E55:E72" si="5">(C55*100/B55-100)/100</f>
        <v>#REF!</v>
      </c>
      <c r="F55" s="94">
        <v>327</v>
      </c>
      <c r="G55" s="77" t="e">
        <f t="shared" si="2"/>
        <v>#REF!</v>
      </c>
      <c r="H55" s="103" t="e">
        <f t="shared" si="3"/>
        <v>#REF!</v>
      </c>
    </row>
    <row r="56" spans="1:8">
      <c r="A56" s="97" t="s">
        <v>415</v>
      </c>
      <c r="B56" s="61" t="e">
        <f>#REF!</f>
        <v>#REF!</v>
      </c>
      <c r="C56" s="61" t="e">
        <f>#REF!</f>
        <v>#REF!</v>
      </c>
      <c r="D56" s="91" t="e">
        <f t="shared" si="4"/>
        <v>#REF!</v>
      </c>
      <c r="E56" s="92" t="e">
        <f t="shared" si="5"/>
        <v>#REF!</v>
      </c>
      <c r="F56" s="93">
        <v>394</v>
      </c>
      <c r="G56" s="77" t="e">
        <f t="shared" si="2"/>
        <v>#REF!</v>
      </c>
      <c r="H56" s="77" t="e">
        <f t="shared" si="3"/>
        <v>#REF!</v>
      </c>
    </row>
    <row r="57" spans="1:8">
      <c r="A57" s="97" t="s">
        <v>416</v>
      </c>
      <c r="B57" s="61" t="e">
        <f>#REF!</f>
        <v>#REF!</v>
      </c>
      <c r="C57" s="61" t="e">
        <f>#REF!</f>
        <v>#REF!</v>
      </c>
      <c r="D57" s="91" t="e">
        <f t="shared" si="4"/>
        <v>#REF!</v>
      </c>
      <c r="E57" s="92" t="e">
        <f t="shared" si="5"/>
        <v>#REF!</v>
      </c>
      <c r="F57" s="94">
        <v>421</v>
      </c>
      <c r="G57" s="77" t="e">
        <f t="shared" si="2"/>
        <v>#REF!</v>
      </c>
      <c r="H57" s="77" t="e">
        <f t="shared" si="3"/>
        <v>#REF!</v>
      </c>
    </row>
    <row r="58" spans="1:8" ht="16.05" thickBot="1">
      <c r="A58" s="110" t="s">
        <v>417</v>
      </c>
      <c r="B58" s="64" t="e">
        <f>#REF!</f>
        <v>#REF!</v>
      </c>
      <c r="C58" s="64" t="e">
        <f>#REF!</f>
        <v>#REF!</v>
      </c>
      <c r="D58" s="111" t="e">
        <f t="shared" si="4"/>
        <v>#REF!</v>
      </c>
      <c r="E58" s="107" t="e">
        <f t="shared" si="5"/>
        <v>#REF!</v>
      </c>
      <c r="F58" s="112">
        <v>234</v>
      </c>
      <c r="G58" s="108" t="e">
        <f t="shared" si="2"/>
        <v>#REF!</v>
      </c>
      <c r="H58" s="108" t="e">
        <f t="shared" si="3"/>
        <v>#REF!</v>
      </c>
    </row>
    <row r="59" spans="1:8" ht="16.05" thickBot="1">
      <c r="A59" s="119" t="s">
        <v>362</v>
      </c>
      <c r="B59" s="113" t="e">
        <f>SUM(B54:B58)</f>
        <v>#REF!</v>
      </c>
      <c r="C59" s="113" t="e">
        <f>SUM(C54:C58)</f>
        <v>#REF!</v>
      </c>
      <c r="D59" s="114" t="e">
        <f>SUM(D54:D58)</f>
        <v>#REF!</v>
      </c>
      <c r="E59" s="115" t="e">
        <f>(C59*100/B59-100)/100</f>
        <v>#REF!</v>
      </c>
      <c r="F59" s="116">
        <f>SUM(F54:F58)</f>
        <v>1926</v>
      </c>
      <c r="G59" s="117" t="e">
        <f t="shared" si="2"/>
        <v>#REF!</v>
      </c>
      <c r="H59" s="118" t="e">
        <f t="shared" si="3"/>
        <v>#REF!</v>
      </c>
    </row>
    <row r="60" spans="1:8">
      <c r="A60" s="98"/>
      <c r="B60" s="89"/>
      <c r="C60" s="89"/>
      <c r="D60" s="105"/>
      <c r="E60" s="90"/>
    </row>
    <row r="61" spans="1:8">
      <c r="A61" s="97" t="s">
        <v>418</v>
      </c>
      <c r="B61" s="61" t="e">
        <f>#REF!+#REF!</f>
        <v>#REF!</v>
      </c>
      <c r="C61" s="61" t="e">
        <f>#REF!+#REF!</f>
        <v>#REF!</v>
      </c>
      <c r="D61" s="91" t="e">
        <f t="shared" si="4"/>
        <v>#REF!</v>
      </c>
      <c r="E61" s="92" t="e">
        <f t="shared" si="5"/>
        <v>#REF!</v>
      </c>
      <c r="F61" s="93">
        <v>161</v>
      </c>
      <c r="G61" s="77" t="e">
        <f t="shared" ref="G61:G66" si="6">B61/F61</f>
        <v>#REF!</v>
      </c>
      <c r="H61" s="103" t="e">
        <f t="shared" ref="H61:H66" si="7">C61/F61</f>
        <v>#REF!</v>
      </c>
    </row>
    <row r="62" spans="1:8">
      <c r="A62" s="97" t="s">
        <v>419</v>
      </c>
      <c r="B62" s="61" t="e">
        <f>#REF!+#REF!</f>
        <v>#REF!</v>
      </c>
      <c r="C62" s="61" t="e">
        <f>#REF!+#REF!</f>
        <v>#REF!</v>
      </c>
      <c r="D62" s="91" t="e">
        <f t="shared" si="4"/>
        <v>#REF!</v>
      </c>
      <c r="E62" s="92" t="e">
        <f t="shared" si="5"/>
        <v>#REF!</v>
      </c>
      <c r="F62" s="93">
        <v>203</v>
      </c>
      <c r="G62" s="77" t="e">
        <f t="shared" si="6"/>
        <v>#REF!</v>
      </c>
      <c r="H62" s="104" t="e">
        <f t="shared" si="7"/>
        <v>#REF!</v>
      </c>
    </row>
    <row r="63" spans="1:8">
      <c r="A63" s="97" t="s">
        <v>420</v>
      </c>
      <c r="B63" s="61" t="e">
        <f>#REF!+#REF!</f>
        <v>#REF!</v>
      </c>
      <c r="C63" s="61" t="e">
        <f>#REF!+#REF!</f>
        <v>#REF!</v>
      </c>
      <c r="D63" s="91" t="e">
        <f t="shared" si="4"/>
        <v>#REF!</v>
      </c>
      <c r="E63" s="92" t="e">
        <f t="shared" si="5"/>
        <v>#REF!</v>
      </c>
      <c r="F63" s="93">
        <v>195</v>
      </c>
      <c r="G63" s="77" t="e">
        <f t="shared" si="6"/>
        <v>#REF!</v>
      </c>
      <c r="H63" s="77" t="e">
        <f t="shared" si="7"/>
        <v>#REF!</v>
      </c>
    </row>
    <row r="64" spans="1:8">
      <c r="A64" s="97" t="s">
        <v>421</v>
      </c>
      <c r="B64" s="61" t="e">
        <f>#REF!+#REF!</f>
        <v>#REF!</v>
      </c>
      <c r="C64" s="61" t="e">
        <f>#REF!+#REF!</f>
        <v>#REF!</v>
      </c>
      <c r="D64" s="91" t="e">
        <f t="shared" si="4"/>
        <v>#REF!</v>
      </c>
      <c r="E64" s="92" t="e">
        <f t="shared" si="5"/>
        <v>#REF!</v>
      </c>
      <c r="F64" s="93">
        <v>183</v>
      </c>
      <c r="G64" s="77" t="e">
        <f t="shared" si="6"/>
        <v>#REF!</v>
      </c>
      <c r="H64" s="77" t="e">
        <f t="shared" si="7"/>
        <v>#REF!</v>
      </c>
    </row>
    <row r="65" spans="1:8" ht="16.05" thickBot="1">
      <c r="A65" s="97" t="s">
        <v>422</v>
      </c>
      <c r="B65" s="61" t="e">
        <f>#REF!+#REF!</f>
        <v>#REF!</v>
      </c>
      <c r="C65" s="61" t="e">
        <f>#REF!+#REF!</f>
        <v>#REF!</v>
      </c>
      <c r="D65" s="91" t="e">
        <f t="shared" si="4"/>
        <v>#REF!</v>
      </c>
      <c r="E65" s="92" t="e">
        <f t="shared" si="5"/>
        <v>#REF!</v>
      </c>
      <c r="F65" s="93">
        <v>181</v>
      </c>
      <c r="G65" s="77" t="e">
        <f t="shared" si="6"/>
        <v>#REF!</v>
      </c>
      <c r="H65" s="77" t="e">
        <f t="shared" si="7"/>
        <v>#REF!</v>
      </c>
    </row>
    <row r="66" spans="1:8" ht="16.05" thickBot="1">
      <c r="A66" s="119" t="s">
        <v>363</v>
      </c>
      <c r="B66" s="113" t="e">
        <f>SUM(B61:B65)</f>
        <v>#REF!</v>
      </c>
      <c r="C66" s="113" t="e">
        <f>SUM(C61:C65)</f>
        <v>#REF!</v>
      </c>
      <c r="D66" s="114" t="e">
        <f>SUM(D61:D65)</f>
        <v>#REF!</v>
      </c>
      <c r="E66" s="115" t="e">
        <f>(C66*100/B66-100)/100</f>
        <v>#REF!</v>
      </c>
      <c r="F66" s="116">
        <f>SUM(F61:F65)</f>
        <v>923</v>
      </c>
      <c r="G66" s="117" t="e">
        <f t="shared" si="6"/>
        <v>#REF!</v>
      </c>
      <c r="H66" s="118" t="e">
        <f t="shared" si="7"/>
        <v>#REF!</v>
      </c>
    </row>
    <row r="67" spans="1:8">
      <c r="A67" s="99"/>
      <c r="B67" s="89"/>
      <c r="C67" s="89"/>
      <c r="D67" s="105"/>
      <c r="E67" s="90"/>
      <c r="G67" s="109"/>
      <c r="H67" s="109"/>
    </row>
    <row r="68" spans="1:8">
      <c r="A68" s="97" t="s">
        <v>348</v>
      </c>
      <c r="B68" s="61" t="e">
        <f>#REF!</f>
        <v>#REF!</v>
      </c>
      <c r="C68" s="95" t="e">
        <f>#REF!</f>
        <v>#REF!</v>
      </c>
      <c r="D68" s="91" t="e">
        <f>C68-B68</f>
        <v>#REF!</v>
      </c>
      <c r="E68" s="92" t="e">
        <f t="shared" si="5"/>
        <v>#REF!</v>
      </c>
      <c r="F68" s="93"/>
      <c r="G68" s="93"/>
      <c r="H68" s="93"/>
    </row>
    <row r="69" spans="1:8">
      <c r="A69" s="97" t="s">
        <v>349</v>
      </c>
      <c r="B69" s="61" t="e">
        <f>#REF!+#REF!</f>
        <v>#REF!</v>
      </c>
      <c r="C69" s="61" t="e">
        <f>#REF!+#REF!</f>
        <v>#REF!</v>
      </c>
      <c r="D69" s="91" t="e">
        <f>C69-B69</f>
        <v>#REF!</v>
      </c>
      <c r="E69" s="92" t="e">
        <f t="shared" si="5"/>
        <v>#REF!</v>
      </c>
      <c r="F69" s="93">
        <v>469</v>
      </c>
      <c r="G69" s="77" t="e">
        <f>B69/F69</f>
        <v>#REF!</v>
      </c>
      <c r="H69" s="103" t="e">
        <f>C69/F69</f>
        <v>#REF!</v>
      </c>
    </row>
    <row r="70" spans="1:8">
      <c r="A70" s="97" t="s">
        <v>350</v>
      </c>
      <c r="B70" s="61" t="e">
        <f>#REF!+#REF!</f>
        <v>#REF!</v>
      </c>
      <c r="C70" s="61" t="e">
        <f>#REF!+#REF!</f>
        <v>#REF!</v>
      </c>
      <c r="D70" s="91" t="e">
        <f>C70-B70</f>
        <v>#REF!</v>
      </c>
      <c r="E70" s="92" t="e">
        <f t="shared" si="5"/>
        <v>#REF!</v>
      </c>
      <c r="F70" s="93">
        <v>963</v>
      </c>
      <c r="G70" s="77" t="e">
        <f>B70/F70</f>
        <v>#REF!</v>
      </c>
      <c r="H70" s="104" t="e">
        <f>C70/F70</f>
        <v>#REF!</v>
      </c>
    </row>
    <row r="71" spans="1:8">
      <c r="A71" s="97" t="s">
        <v>351</v>
      </c>
      <c r="B71" s="61" t="e">
        <f>#REF!</f>
        <v>#REF!</v>
      </c>
      <c r="C71" s="61" t="e">
        <f>#REF!</f>
        <v>#REF!</v>
      </c>
      <c r="D71" s="91" t="e">
        <f>C71-B71</f>
        <v>#REF!</v>
      </c>
      <c r="E71" s="92" t="e">
        <f t="shared" si="5"/>
        <v>#REF!</v>
      </c>
      <c r="F71" s="93"/>
      <c r="G71" s="93"/>
      <c r="H71" s="93"/>
    </row>
    <row r="72" spans="1:8" ht="16.05" thickBot="1">
      <c r="A72" s="110" t="s">
        <v>360</v>
      </c>
      <c r="B72" s="64" t="e">
        <f>#REF!</f>
        <v>#REF!</v>
      </c>
      <c r="C72" s="64" t="e">
        <f>#REF!</f>
        <v>#REF!</v>
      </c>
      <c r="D72" s="111" t="e">
        <f>C72-B72</f>
        <v>#REF!</v>
      </c>
      <c r="E72" s="107" t="e">
        <f t="shared" si="5"/>
        <v>#REF!</v>
      </c>
      <c r="F72" s="112"/>
      <c r="G72" s="112"/>
      <c r="H72" s="112"/>
    </row>
    <row r="73" spans="1:8" ht="16.05" thickBot="1">
      <c r="A73" s="119" t="s">
        <v>375</v>
      </c>
      <c r="B73" s="113" t="e">
        <f>SUM(B68:B72)</f>
        <v>#REF!</v>
      </c>
      <c r="C73" s="113" t="e">
        <f>SUM(C68:C72)</f>
        <v>#REF!</v>
      </c>
      <c r="D73" s="114" t="e">
        <f>SUM(D68:D72)</f>
        <v>#REF!</v>
      </c>
      <c r="E73" s="115" t="e">
        <f>(C73*100/B73-100)/100</f>
        <v>#REF!</v>
      </c>
      <c r="F73" s="116">
        <f>F69+F70</f>
        <v>1432</v>
      </c>
      <c r="G73" s="116"/>
      <c r="H73" s="123"/>
    </row>
    <row r="74" spans="1:8">
      <c r="A74" s="98"/>
      <c r="B74" s="88"/>
      <c r="C74" s="88"/>
      <c r="D74" s="105"/>
    </row>
    <row r="75" spans="1:8" ht="16.05" thickBot="1">
      <c r="A75" s="99" t="s">
        <v>516</v>
      </c>
      <c r="B75" s="88"/>
      <c r="C75" s="88"/>
    </row>
    <row r="76" spans="1:8" ht="16.05" thickBot="1">
      <c r="A76" s="121" t="s">
        <v>694</v>
      </c>
      <c r="B76" s="120" t="e">
        <f>#REF!+#REF!</f>
        <v>#REF!</v>
      </c>
      <c r="C76" s="113" t="e">
        <f>#REF!+#REF!</f>
        <v>#REF!</v>
      </c>
      <c r="D76" s="122" t="e">
        <f>C76-B76</f>
        <v>#REF!</v>
      </c>
      <c r="E76" s="115" t="e">
        <f>(C76*100/B76-100)/100</f>
        <v>#REF!</v>
      </c>
      <c r="F76" s="116">
        <v>795</v>
      </c>
      <c r="G76" s="117" t="e">
        <f>B76/F76</f>
        <v>#REF!</v>
      </c>
      <c r="H76" s="118" t="e">
        <f>C76/F76</f>
        <v>#REF!</v>
      </c>
    </row>
    <row r="77" spans="1:8">
      <c r="A77" s="98"/>
      <c r="B77" s="88"/>
      <c r="C77" s="88"/>
    </row>
    <row r="78" spans="1:8">
      <c r="A78" s="99" t="s">
        <v>352</v>
      </c>
      <c r="B78" s="88"/>
      <c r="C78" s="88"/>
    </row>
    <row r="79" spans="1:8">
      <c r="A79" s="97" t="s">
        <v>353</v>
      </c>
      <c r="B79" s="61" t="e">
        <f>#REF!</f>
        <v>#REF!</v>
      </c>
      <c r="C79" s="61" t="e">
        <f>#REF!</f>
        <v>#REF!</v>
      </c>
      <c r="D79" s="91" t="e">
        <f>C79-B79</f>
        <v>#REF!</v>
      </c>
      <c r="E79" s="92" t="e">
        <f>(C79*100/B79-100)/100</f>
        <v>#REF!</v>
      </c>
      <c r="F79" s="93"/>
      <c r="G79" s="93"/>
      <c r="H79" s="93"/>
    </row>
    <row r="80" spans="1:8" ht="16.05" thickBot="1">
      <c r="A80" s="97" t="s">
        <v>602</v>
      </c>
      <c r="B80" s="64" t="e">
        <f>#REF!</f>
        <v>#REF!</v>
      </c>
      <c r="C80" s="64" t="e">
        <f>#REF!</f>
        <v>#REF!</v>
      </c>
      <c r="D80" s="111" t="e">
        <f>C80-B80</f>
        <v>#REF!</v>
      </c>
      <c r="E80" s="107" t="e">
        <f>(C80*100/B80-100)/100</f>
        <v>#REF!</v>
      </c>
      <c r="F80" s="112"/>
      <c r="G80" s="112"/>
      <c r="H80" s="112"/>
    </row>
    <row r="81" spans="1:8" ht="16.05" thickBot="1">
      <c r="A81" s="98"/>
      <c r="B81" s="120" t="e">
        <f>SUM(B79:B80)</f>
        <v>#REF!</v>
      </c>
      <c r="C81" s="113" t="e">
        <f>SUM(C79:C80)</f>
        <v>#REF!</v>
      </c>
      <c r="D81" s="114" t="e">
        <f>D79+D80</f>
        <v>#REF!</v>
      </c>
      <c r="E81" s="115" t="e">
        <f>(C81*100/B81-100)/100</f>
        <v>#REF!</v>
      </c>
      <c r="F81" s="116"/>
      <c r="G81" s="116"/>
      <c r="H81" s="123"/>
    </row>
    <row r="82" spans="1:8">
      <c r="A82" s="98"/>
      <c r="B82" s="89"/>
      <c r="C82" s="89"/>
      <c r="D82" s="105"/>
    </row>
    <row r="83" spans="1:8">
      <c r="A83" s="99" t="s">
        <v>517</v>
      </c>
      <c r="B83" s="89"/>
      <c r="C83" s="89"/>
    </row>
    <row r="84" spans="1:8">
      <c r="A84" s="97" t="s">
        <v>474</v>
      </c>
      <c r="B84" s="61" t="e">
        <f>#REF!</f>
        <v>#REF!</v>
      </c>
      <c r="C84" s="61" t="e">
        <f>#REF!</f>
        <v>#REF!</v>
      </c>
      <c r="D84" s="91" t="e">
        <f>C84-B84</f>
        <v>#REF!</v>
      </c>
      <c r="E84" s="92" t="e">
        <f>(C84*100/B84-100)/100</f>
        <v>#REF!</v>
      </c>
      <c r="F84" s="93"/>
      <c r="G84" s="93"/>
      <c r="H84" s="93"/>
    </row>
    <row r="85" spans="1:8" ht="16.05" thickBot="1">
      <c r="A85" s="97" t="s">
        <v>354</v>
      </c>
      <c r="B85" s="64" t="e">
        <f>#REF!</f>
        <v>#REF!</v>
      </c>
      <c r="C85" s="64" t="e">
        <f>#REF!</f>
        <v>#REF!</v>
      </c>
      <c r="D85" s="111" t="e">
        <f>C85-B85</f>
        <v>#REF!</v>
      </c>
      <c r="E85" s="107" t="e">
        <f>(C85*100/B85-100)/100</f>
        <v>#REF!</v>
      </c>
      <c r="F85" s="112"/>
      <c r="G85" s="112"/>
      <c r="H85" s="112"/>
    </row>
    <row r="86" spans="1:8" ht="16.05" thickBot="1">
      <c r="B86" s="120" t="e">
        <f>SUM(B84:B85)</f>
        <v>#REF!</v>
      </c>
      <c r="C86" s="113" t="e">
        <f>SUM(C84:C85)</f>
        <v>#REF!</v>
      </c>
      <c r="D86" s="114" t="e">
        <f>D84+D85</f>
        <v>#REF!</v>
      </c>
      <c r="E86" s="115" t="e">
        <f>(C86*100/B86-100)/100</f>
        <v>#REF!</v>
      </c>
      <c r="F86" s="116"/>
      <c r="G86" s="116"/>
      <c r="H86" s="123"/>
    </row>
    <row r="87" spans="1:8">
      <c r="D87" s="105"/>
    </row>
    <row r="88" spans="1:8">
      <c r="A88" s="106" t="s">
        <v>361</v>
      </c>
      <c r="B88" s="88" t="e">
        <f>B59+B66+B73+B76+B81+B86</f>
        <v>#REF!</v>
      </c>
      <c r="C88" s="88" t="e">
        <f>C59+C66+C73+C76+C81+C86</f>
        <v>#REF!</v>
      </c>
      <c r="D88" s="88" t="e">
        <f>C88-B88</f>
        <v>#REF!</v>
      </c>
      <c r="E88" s="90" t="e">
        <f>(C88*100/B88-100)/100</f>
        <v>#REF!</v>
      </c>
    </row>
    <row r="89" spans="1:8">
      <c r="A89" s="106"/>
      <c r="B89" s="88"/>
      <c r="C89" s="88"/>
      <c r="D89" s="88"/>
      <c r="E89" s="90"/>
    </row>
    <row r="90" spans="1:8">
      <c r="B90" s="124" t="s">
        <v>480</v>
      </c>
    </row>
    <row r="91" spans="1:8">
      <c r="A91" s="97" t="s">
        <v>349</v>
      </c>
      <c r="B91" s="58" t="e">
        <f>#REF!</f>
        <v>#REF!</v>
      </c>
      <c r="C91" s="58" t="e">
        <f>#REF!</f>
        <v>#REF!</v>
      </c>
      <c r="D91" s="125" t="e">
        <f>C91-B91</f>
        <v>#REF!</v>
      </c>
      <c r="E91" s="92" t="e">
        <f>(C91*100/B91-100)/100</f>
        <v>#REF!</v>
      </c>
      <c r="F91" s="93">
        <f>F69</f>
        <v>469</v>
      </c>
      <c r="G91" s="59" t="e">
        <f>B91/F91</f>
        <v>#REF!</v>
      </c>
      <c r="H91" s="59" t="e">
        <f>C91/F91</f>
        <v>#REF!</v>
      </c>
    </row>
    <row r="92" spans="1:8">
      <c r="A92" s="97" t="s">
        <v>350</v>
      </c>
      <c r="B92" s="58" t="e">
        <f>#REF!</f>
        <v>#REF!</v>
      </c>
      <c r="C92" s="61" t="e">
        <f>#REF!</f>
        <v>#REF!</v>
      </c>
      <c r="D92" s="125" t="e">
        <f>C92-B92</f>
        <v>#REF!</v>
      </c>
      <c r="E92" s="92" t="e">
        <f>(C92*100/B92-100)/100</f>
        <v>#REF!</v>
      </c>
      <c r="F92" s="93">
        <f>F70</f>
        <v>963</v>
      </c>
      <c r="G92" s="59" t="e">
        <f>B92/F92</f>
        <v>#REF!</v>
      </c>
      <c r="H92" s="59" t="e">
        <f>C92/F92</f>
        <v>#REF!</v>
      </c>
    </row>
    <row r="93" spans="1:8">
      <c r="A93" s="97" t="s">
        <v>694</v>
      </c>
      <c r="B93" s="61" t="e">
        <f>#REF!</f>
        <v>#REF!</v>
      </c>
      <c r="C93" s="61" t="e">
        <f>#REF!</f>
        <v>#REF!</v>
      </c>
      <c r="D93" s="125" t="e">
        <f>C93-B93</f>
        <v>#REF!</v>
      </c>
      <c r="E93" s="92" t="e">
        <f>(C93*100/B93-100)/100</f>
        <v>#REF!</v>
      </c>
      <c r="F93" s="93">
        <f>F76</f>
        <v>795</v>
      </c>
      <c r="G93" s="59" t="e">
        <f>B93/F93</f>
        <v>#REF!</v>
      </c>
      <c r="H93" s="59" t="e">
        <f>C93/F93</f>
        <v>#REF!</v>
      </c>
    </row>
    <row r="98" spans="1:2">
      <c r="A98" s="56" t="s">
        <v>92</v>
      </c>
    </row>
    <row r="99" spans="1:2" ht="25.95">
      <c r="A99" s="144" t="s">
        <v>707</v>
      </c>
      <c r="B99" s="146">
        <v>33748</v>
      </c>
    </row>
    <row r="100" spans="1:2" ht="39">
      <c r="A100" s="144" t="s">
        <v>679</v>
      </c>
      <c r="B100" s="146">
        <v>173300</v>
      </c>
    </row>
    <row r="101" spans="1:2" ht="39">
      <c r="A101" s="144" t="s">
        <v>149</v>
      </c>
      <c r="B101" s="146">
        <v>85168</v>
      </c>
    </row>
    <row r="102" spans="1:2" ht="52.05">
      <c r="A102" s="145" t="s">
        <v>150</v>
      </c>
      <c r="B102" s="146">
        <v>46764</v>
      </c>
    </row>
    <row r="103" spans="1:2" ht="39">
      <c r="A103" s="145" t="s">
        <v>721</v>
      </c>
      <c r="B103" s="146">
        <v>20000</v>
      </c>
    </row>
    <row r="104" spans="1:2">
      <c r="B104" s="147">
        <f>SUM(B99:B103)</f>
        <v>358980</v>
      </c>
    </row>
  </sheetData>
  <mergeCells count="3">
    <mergeCell ref="A1:F1"/>
    <mergeCell ref="A15:A19"/>
    <mergeCell ref="A5:A14"/>
  </mergeCells>
  <phoneticPr fontId="17" type="noConversion"/>
  <pageMargins left="0.75" right="0.24" top="0.41" bottom="0.41" header="0" footer="0"/>
  <pageSetup paperSize="9" scale="90" orientation="portrait" r:id="rId1"/>
  <headerFooter alignWithMargins="0"/>
  <ignoredErrors>
    <ignoredError sqref="D36 E66 D59:E59 D15:D19 D5:D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FD3D-7FBD-44AB-B0DC-E15D5EF00E31}">
  <sheetPr codeName="Lapas6">
    <pageSetUpPr fitToPage="1"/>
  </sheetPr>
  <dimension ref="B1:O10"/>
  <sheetViews>
    <sheetView tabSelected="1" zoomScale="86" zoomScaleNormal="86" workbookViewId="0">
      <selection activeCell="T8" sqref="T8"/>
    </sheetView>
  </sheetViews>
  <sheetFormatPr defaultColWidth="8.77734375" defaultRowHeight="11.4"/>
  <cols>
    <col min="1" max="1" width="8.77734375" style="524"/>
    <col min="2" max="2" width="10.44140625" style="524" customWidth="1"/>
    <col min="3" max="13" width="8.77734375" style="524"/>
    <col min="14" max="14" width="9.44140625" style="524" customWidth="1"/>
    <col min="15" max="15" width="12.21875" style="524" customWidth="1"/>
    <col min="16" max="16384" width="8.77734375" style="524"/>
  </cols>
  <sheetData>
    <row r="1" spans="2:15" ht="12" thickBot="1"/>
    <row r="2" spans="2:15" ht="52.5" customHeight="1" thickBot="1">
      <c r="B2" s="591" t="s">
        <v>1640</v>
      </c>
      <c r="C2" s="592"/>
      <c r="D2" s="592"/>
      <c r="E2" s="592"/>
      <c r="F2" s="592"/>
      <c r="G2" s="592"/>
      <c r="H2" s="592"/>
      <c r="I2" s="592"/>
      <c r="J2" s="592"/>
      <c r="K2" s="592"/>
      <c r="L2" s="592"/>
      <c r="M2" s="592"/>
      <c r="N2" s="592"/>
      <c r="O2" s="593"/>
    </row>
    <row r="3" spans="2:15" ht="4.95" customHeight="1">
      <c r="B3" s="594"/>
      <c r="C3" s="595"/>
      <c r="D3" s="595"/>
      <c r="E3" s="595"/>
      <c r="F3" s="595"/>
      <c r="G3" s="595"/>
      <c r="H3" s="595"/>
      <c r="I3" s="595"/>
      <c r="J3" s="595"/>
      <c r="K3" s="595"/>
      <c r="L3" s="595"/>
      <c r="M3" s="595"/>
      <c r="N3" s="595"/>
      <c r="O3" s="596"/>
    </row>
    <row r="4" spans="2:15" ht="28.95" customHeight="1">
      <c r="B4" s="597" t="s">
        <v>1567</v>
      </c>
      <c r="C4" s="598"/>
      <c r="D4" s="598"/>
      <c r="E4" s="598"/>
      <c r="F4" s="598"/>
      <c r="G4" s="598"/>
      <c r="H4" s="598"/>
      <c r="I4" s="598"/>
      <c r="J4" s="598"/>
      <c r="K4" s="598"/>
      <c r="L4" s="598"/>
      <c r="M4" s="598"/>
      <c r="N4" s="598"/>
      <c r="O4" s="599"/>
    </row>
    <row r="5" spans="2:15" ht="14.55" customHeight="1">
      <c r="B5" s="588" t="s">
        <v>1671</v>
      </c>
      <c r="C5" s="589"/>
      <c r="D5" s="589"/>
      <c r="E5" s="589"/>
      <c r="F5" s="589"/>
      <c r="G5" s="589"/>
      <c r="H5" s="589"/>
      <c r="I5" s="589"/>
      <c r="J5" s="589"/>
      <c r="K5" s="589"/>
      <c r="L5" s="589"/>
      <c r="M5" s="589"/>
      <c r="N5" s="589"/>
      <c r="O5" s="590"/>
    </row>
    <row r="6" spans="2:15" ht="13.2" hidden="1" customHeight="1">
      <c r="B6" s="588"/>
      <c r="C6" s="589"/>
      <c r="D6" s="589"/>
      <c r="E6" s="589"/>
      <c r="F6" s="589"/>
      <c r="G6" s="589"/>
      <c r="H6" s="589"/>
      <c r="I6" s="589"/>
      <c r="J6" s="589"/>
      <c r="K6" s="589"/>
      <c r="L6" s="589"/>
      <c r="M6" s="589"/>
      <c r="N6" s="589"/>
      <c r="O6" s="590"/>
    </row>
    <row r="7" spans="2:15" ht="16.5" customHeight="1">
      <c r="B7" s="588"/>
      <c r="C7" s="589"/>
      <c r="D7" s="589"/>
      <c r="E7" s="589"/>
      <c r="F7" s="589"/>
      <c r="G7" s="589"/>
      <c r="H7" s="589"/>
      <c r="I7" s="589"/>
      <c r="J7" s="589"/>
      <c r="K7" s="589"/>
      <c r="L7" s="589"/>
      <c r="M7" s="589"/>
      <c r="N7" s="589"/>
      <c r="O7" s="590"/>
    </row>
    <row r="8" spans="2:15" ht="409.5" customHeight="1">
      <c r="B8" s="588"/>
      <c r="C8" s="589"/>
      <c r="D8" s="589"/>
      <c r="E8" s="589"/>
      <c r="F8" s="589"/>
      <c r="G8" s="589"/>
      <c r="H8" s="589"/>
      <c r="I8" s="589"/>
      <c r="J8" s="589"/>
      <c r="K8" s="589"/>
      <c r="L8" s="589"/>
      <c r="M8" s="589"/>
      <c r="N8" s="589"/>
      <c r="O8" s="590"/>
    </row>
    <row r="9" spans="2:15" ht="266.55" customHeight="1" thickBot="1">
      <c r="B9" s="525"/>
      <c r="C9" s="526"/>
      <c r="D9" s="526"/>
      <c r="E9" s="526"/>
      <c r="F9" s="526"/>
      <c r="G9" s="526"/>
      <c r="H9" s="526"/>
      <c r="I9" s="526"/>
      <c r="J9" s="526"/>
      <c r="K9" s="526"/>
      <c r="L9" s="526"/>
      <c r="M9" s="526"/>
      <c r="N9" s="526"/>
      <c r="O9" s="527"/>
    </row>
    <row r="10" spans="2:15">
      <c r="O10" s="528"/>
    </row>
  </sheetData>
  <mergeCells count="4">
    <mergeCell ref="B5:O8"/>
    <mergeCell ref="B2:O2"/>
    <mergeCell ref="B3:O3"/>
    <mergeCell ref="B4:O4"/>
  </mergeCells>
  <pageMargins left="0.7" right="0.7" top="0.75" bottom="0.75" header="0.3" footer="0.3"/>
  <pageSetup paperSize="9" scale="6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AD951-4DFC-4E5A-A3F4-EB3C39662DC7}">
  <sheetPr codeName="Lapas3"/>
  <dimension ref="B1:N36"/>
  <sheetViews>
    <sheetView topLeftCell="A4" workbookViewId="0">
      <selection activeCell="B2" sqref="B2:L36"/>
    </sheetView>
  </sheetViews>
  <sheetFormatPr defaultRowHeight="13.2"/>
  <cols>
    <col min="7" max="7" width="7.21875" customWidth="1"/>
    <col min="8" max="8" width="7" customWidth="1"/>
    <col min="11" max="11" width="13" customWidth="1"/>
    <col min="12" max="12" width="32.5546875" customWidth="1"/>
    <col min="14" max="14" width="31.5546875" customWidth="1"/>
  </cols>
  <sheetData>
    <row r="1" spans="2:14" ht="51.6" customHeight="1">
      <c r="B1" s="606" t="s">
        <v>1553</v>
      </c>
      <c r="C1" s="607"/>
      <c r="D1" s="607"/>
      <c r="E1" s="607"/>
      <c r="F1" s="607"/>
      <c r="G1" s="607"/>
      <c r="H1" s="607"/>
      <c r="I1" s="607"/>
      <c r="J1" s="607"/>
      <c r="K1" s="607"/>
      <c r="L1" s="608"/>
      <c r="N1" t="s">
        <v>1560</v>
      </c>
    </row>
    <row r="2" spans="2:14">
      <c r="B2" s="600" t="s">
        <v>1551</v>
      </c>
      <c r="C2" s="601"/>
      <c r="D2" s="601"/>
      <c r="E2" s="601"/>
      <c r="F2" s="601"/>
      <c r="G2" s="601"/>
      <c r="H2" s="601"/>
      <c r="I2" s="601"/>
      <c r="J2" s="601"/>
      <c r="K2" s="601"/>
      <c r="L2" s="602"/>
    </row>
    <row r="3" spans="2:14">
      <c r="B3" s="600"/>
      <c r="C3" s="601"/>
      <c r="D3" s="601"/>
      <c r="E3" s="601"/>
      <c r="F3" s="601"/>
      <c r="G3" s="601"/>
      <c r="H3" s="601"/>
      <c r="I3" s="601"/>
      <c r="J3" s="601"/>
      <c r="K3" s="601"/>
      <c r="L3" s="602"/>
    </row>
    <row r="4" spans="2:14">
      <c r="B4" s="600"/>
      <c r="C4" s="601"/>
      <c r="D4" s="601"/>
      <c r="E4" s="601"/>
      <c r="F4" s="601"/>
      <c r="G4" s="601"/>
      <c r="H4" s="601"/>
      <c r="I4" s="601"/>
      <c r="J4" s="601"/>
      <c r="K4" s="601"/>
      <c r="L4" s="602"/>
    </row>
    <row r="5" spans="2:14">
      <c r="B5" s="600"/>
      <c r="C5" s="601"/>
      <c r="D5" s="601"/>
      <c r="E5" s="601"/>
      <c r="F5" s="601"/>
      <c r="G5" s="601"/>
      <c r="H5" s="601"/>
      <c r="I5" s="601"/>
      <c r="J5" s="601"/>
      <c r="K5" s="601"/>
      <c r="L5" s="602"/>
    </row>
    <row r="6" spans="2:14" ht="12.75" customHeight="1">
      <c r="B6" s="600"/>
      <c r="C6" s="601"/>
      <c r="D6" s="601"/>
      <c r="E6" s="601"/>
      <c r="F6" s="601"/>
      <c r="G6" s="601"/>
      <c r="H6" s="601"/>
      <c r="I6" s="601"/>
      <c r="J6" s="601"/>
      <c r="K6" s="601"/>
      <c r="L6" s="602"/>
    </row>
    <row r="7" spans="2:14" ht="12.75" customHeight="1">
      <c r="B7" s="600"/>
      <c r="C7" s="601"/>
      <c r="D7" s="601"/>
      <c r="E7" s="601"/>
      <c r="F7" s="601"/>
      <c r="G7" s="601"/>
      <c r="H7" s="601"/>
      <c r="I7" s="601"/>
      <c r="J7" s="601"/>
      <c r="K7" s="601"/>
      <c r="L7" s="602"/>
    </row>
    <row r="8" spans="2:14" ht="12.75" customHeight="1">
      <c r="B8" s="600"/>
      <c r="C8" s="601"/>
      <c r="D8" s="601"/>
      <c r="E8" s="601"/>
      <c r="F8" s="601"/>
      <c r="G8" s="601"/>
      <c r="H8" s="601"/>
      <c r="I8" s="601"/>
      <c r="J8" s="601"/>
      <c r="K8" s="601"/>
      <c r="L8" s="602"/>
    </row>
    <row r="9" spans="2:14" ht="12.75" customHeight="1">
      <c r="B9" s="600"/>
      <c r="C9" s="601"/>
      <c r="D9" s="601"/>
      <c r="E9" s="601"/>
      <c r="F9" s="601"/>
      <c r="G9" s="601"/>
      <c r="H9" s="601"/>
      <c r="I9" s="601"/>
      <c r="J9" s="601"/>
      <c r="K9" s="601"/>
      <c r="L9" s="602"/>
    </row>
    <row r="10" spans="2:14" ht="12.75" customHeight="1">
      <c r="B10" s="600"/>
      <c r="C10" s="601"/>
      <c r="D10" s="601"/>
      <c r="E10" s="601"/>
      <c r="F10" s="601"/>
      <c r="G10" s="601"/>
      <c r="H10" s="601"/>
      <c r="I10" s="601"/>
      <c r="J10" s="601"/>
      <c r="K10" s="601"/>
      <c r="L10" s="602"/>
    </row>
    <row r="11" spans="2:14" ht="12.75" customHeight="1">
      <c r="B11" s="600"/>
      <c r="C11" s="601"/>
      <c r="D11" s="601"/>
      <c r="E11" s="601"/>
      <c r="F11" s="601"/>
      <c r="G11" s="601"/>
      <c r="H11" s="601"/>
      <c r="I11" s="601"/>
      <c r="J11" s="601"/>
      <c r="K11" s="601"/>
      <c r="L11" s="602"/>
    </row>
    <row r="12" spans="2:14" ht="12.75" customHeight="1">
      <c r="B12" s="600"/>
      <c r="C12" s="601"/>
      <c r="D12" s="601"/>
      <c r="E12" s="601"/>
      <c r="F12" s="601"/>
      <c r="G12" s="601"/>
      <c r="H12" s="601"/>
      <c r="I12" s="601"/>
      <c r="J12" s="601"/>
      <c r="K12" s="601"/>
      <c r="L12" s="602"/>
    </row>
    <row r="13" spans="2:14" ht="12.75" hidden="1" customHeight="1">
      <c r="B13" s="600"/>
      <c r="C13" s="601"/>
      <c r="D13" s="601"/>
      <c r="E13" s="601"/>
      <c r="F13" s="601"/>
      <c r="G13" s="601"/>
      <c r="H13" s="601"/>
      <c r="I13" s="601"/>
      <c r="J13" s="601"/>
      <c r="K13" s="601"/>
      <c r="L13" s="602"/>
    </row>
    <row r="14" spans="2:14" ht="12.75" hidden="1" customHeight="1">
      <c r="B14" s="600"/>
      <c r="C14" s="601"/>
      <c r="D14" s="601"/>
      <c r="E14" s="601"/>
      <c r="F14" s="601"/>
      <c r="G14" s="601"/>
      <c r="H14" s="601"/>
      <c r="I14" s="601"/>
      <c r="J14" s="601"/>
      <c r="K14" s="601"/>
      <c r="L14" s="602"/>
    </row>
    <row r="15" spans="2:14" ht="12.75" hidden="1" customHeight="1">
      <c r="B15" s="600"/>
      <c r="C15" s="601"/>
      <c r="D15" s="601"/>
      <c r="E15" s="601"/>
      <c r="F15" s="601"/>
      <c r="G15" s="601"/>
      <c r="H15" s="601"/>
      <c r="I15" s="601"/>
      <c r="J15" s="601"/>
      <c r="K15" s="601"/>
      <c r="L15" s="602"/>
    </row>
    <row r="16" spans="2:14" ht="48.75" customHeight="1">
      <c r="B16" s="600"/>
      <c r="C16" s="601"/>
      <c r="D16" s="601"/>
      <c r="E16" s="601"/>
      <c r="F16" s="601"/>
      <c r="G16" s="601"/>
      <c r="H16" s="601"/>
      <c r="I16" s="601"/>
      <c r="J16" s="601"/>
      <c r="K16" s="601"/>
      <c r="L16" s="602"/>
    </row>
    <row r="17" spans="2:12" ht="12.75" customHeight="1">
      <c r="B17" s="600"/>
      <c r="C17" s="601"/>
      <c r="D17" s="601"/>
      <c r="E17" s="601"/>
      <c r="F17" s="601"/>
      <c r="G17" s="601"/>
      <c r="H17" s="601"/>
      <c r="I17" s="601"/>
      <c r="J17" s="601"/>
      <c r="K17" s="601"/>
      <c r="L17" s="602"/>
    </row>
    <row r="18" spans="2:12" ht="12.75" customHeight="1">
      <c r="B18" s="600"/>
      <c r="C18" s="601"/>
      <c r="D18" s="601"/>
      <c r="E18" s="601"/>
      <c r="F18" s="601"/>
      <c r="G18" s="601"/>
      <c r="H18" s="601"/>
      <c r="I18" s="601"/>
      <c r="J18" s="601"/>
      <c r="K18" s="601"/>
      <c r="L18" s="602"/>
    </row>
    <row r="19" spans="2:12" ht="12.75" customHeight="1">
      <c r="B19" s="600"/>
      <c r="C19" s="601"/>
      <c r="D19" s="601"/>
      <c r="E19" s="601"/>
      <c r="F19" s="601"/>
      <c r="G19" s="601"/>
      <c r="H19" s="601"/>
      <c r="I19" s="601"/>
      <c r="J19" s="601"/>
      <c r="K19" s="601"/>
      <c r="L19" s="602"/>
    </row>
    <row r="20" spans="2:12" ht="12.75" customHeight="1">
      <c r="B20" s="600"/>
      <c r="C20" s="601"/>
      <c r="D20" s="601"/>
      <c r="E20" s="601"/>
      <c r="F20" s="601"/>
      <c r="G20" s="601"/>
      <c r="H20" s="601"/>
      <c r="I20" s="601"/>
      <c r="J20" s="601"/>
      <c r="K20" s="601"/>
      <c r="L20" s="602"/>
    </row>
    <row r="21" spans="2:12" ht="12.75" customHeight="1">
      <c r="B21" s="600"/>
      <c r="C21" s="601"/>
      <c r="D21" s="601"/>
      <c r="E21" s="601"/>
      <c r="F21" s="601"/>
      <c r="G21" s="601"/>
      <c r="H21" s="601"/>
      <c r="I21" s="601"/>
      <c r="J21" s="601"/>
      <c r="K21" s="601"/>
      <c r="L21" s="602"/>
    </row>
    <row r="22" spans="2:12" ht="12.75" customHeight="1">
      <c r="B22" s="600"/>
      <c r="C22" s="601"/>
      <c r="D22" s="601"/>
      <c r="E22" s="601"/>
      <c r="F22" s="601"/>
      <c r="G22" s="601"/>
      <c r="H22" s="601"/>
      <c r="I22" s="601"/>
      <c r="J22" s="601"/>
      <c r="K22" s="601"/>
      <c r="L22" s="602"/>
    </row>
    <row r="23" spans="2:12" ht="12.75" customHeight="1">
      <c r="B23" s="600"/>
      <c r="C23" s="601"/>
      <c r="D23" s="601"/>
      <c r="E23" s="601"/>
      <c r="F23" s="601"/>
      <c r="G23" s="601"/>
      <c r="H23" s="601"/>
      <c r="I23" s="601"/>
      <c r="J23" s="601"/>
      <c r="K23" s="601"/>
      <c r="L23" s="602"/>
    </row>
    <row r="24" spans="2:12" ht="12.75" customHeight="1">
      <c r="B24" s="600"/>
      <c r="C24" s="601"/>
      <c r="D24" s="601"/>
      <c r="E24" s="601"/>
      <c r="F24" s="601"/>
      <c r="G24" s="601"/>
      <c r="H24" s="601"/>
      <c r="I24" s="601"/>
      <c r="J24" s="601"/>
      <c r="K24" s="601"/>
      <c r="L24" s="602"/>
    </row>
    <row r="25" spans="2:12" ht="12.75" customHeight="1">
      <c r="B25" s="600"/>
      <c r="C25" s="601"/>
      <c r="D25" s="601"/>
      <c r="E25" s="601"/>
      <c r="F25" s="601"/>
      <c r="G25" s="601"/>
      <c r="H25" s="601"/>
      <c r="I25" s="601"/>
      <c r="J25" s="601"/>
      <c r="K25" s="601"/>
      <c r="L25" s="602"/>
    </row>
    <row r="26" spans="2:12" ht="12.75" customHeight="1">
      <c r="B26" s="600"/>
      <c r="C26" s="601"/>
      <c r="D26" s="601"/>
      <c r="E26" s="601"/>
      <c r="F26" s="601"/>
      <c r="G26" s="601"/>
      <c r="H26" s="601"/>
      <c r="I26" s="601"/>
      <c r="J26" s="601"/>
      <c r="K26" s="601"/>
      <c r="L26" s="602"/>
    </row>
    <row r="27" spans="2:12" ht="12.75" customHeight="1">
      <c r="B27" s="600"/>
      <c r="C27" s="601"/>
      <c r="D27" s="601"/>
      <c r="E27" s="601"/>
      <c r="F27" s="601"/>
      <c r="G27" s="601"/>
      <c r="H27" s="601"/>
      <c r="I27" s="601"/>
      <c r="J27" s="601"/>
      <c r="K27" s="601"/>
      <c r="L27" s="602"/>
    </row>
    <row r="28" spans="2:12" ht="12.75" customHeight="1">
      <c r="B28" s="600"/>
      <c r="C28" s="601"/>
      <c r="D28" s="601"/>
      <c r="E28" s="601"/>
      <c r="F28" s="601"/>
      <c r="G28" s="601"/>
      <c r="H28" s="601"/>
      <c r="I28" s="601"/>
      <c r="J28" s="601"/>
      <c r="K28" s="601"/>
      <c r="L28" s="602"/>
    </row>
    <row r="29" spans="2:12" ht="12.75" customHeight="1">
      <c r="B29" s="600"/>
      <c r="C29" s="601"/>
      <c r="D29" s="601"/>
      <c r="E29" s="601"/>
      <c r="F29" s="601"/>
      <c r="G29" s="601"/>
      <c r="H29" s="601"/>
      <c r="I29" s="601"/>
      <c r="J29" s="601"/>
      <c r="K29" s="601"/>
      <c r="L29" s="602"/>
    </row>
    <row r="30" spans="2:12" ht="12.75" customHeight="1">
      <c r="B30" s="600"/>
      <c r="C30" s="601"/>
      <c r="D30" s="601"/>
      <c r="E30" s="601"/>
      <c r="F30" s="601"/>
      <c r="G30" s="601"/>
      <c r="H30" s="601"/>
      <c r="I30" s="601"/>
      <c r="J30" s="601"/>
      <c r="K30" s="601"/>
      <c r="L30" s="602"/>
    </row>
    <row r="31" spans="2:12" ht="12.75" customHeight="1">
      <c r="B31" s="600"/>
      <c r="C31" s="601"/>
      <c r="D31" s="601"/>
      <c r="E31" s="601"/>
      <c r="F31" s="601"/>
      <c r="G31" s="601"/>
      <c r="H31" s="601"/>
      <c r="I31" s="601"/>
      <c r="J31" s="601"/>
      <c r="K31" s="601"/>
      <c r="L31" s="602"/>
    </row>
    <row r="32" spans="2:12" ht="12.75" customHeight="1">
      <c r="B32" s="600"/>
      <c r="C32" s="601"/>
      <c r="D32" s="601"/>
      <c r="E32" s="601"/>
      <c r="F32" s="601"/>
      <c r="G32" s="601"/>
      <c r="H32" s="601"/>
      <c r="I32" s="601"/>
      <c r="J32" s="601"/>
      <c r="K32" s="601"/>
      <c r="L32" s="602"/>
    </row>
    <row r="33" spans="2:12" ht="12.75" customHeight="1">
      <c r="B33" s="600"/>
      <c r="C33" s="601"/>
      <c r="D33" s="601"/>
      <c r="E33" s="601"/>
      <c r="F33" s="601"/>
      <c r="G33" s="601"/>
      <c r="H33" s="601"/>
      <c r="I33" s="601"/>
      <c r="J33" s="601"/>
      <c r="K33" s="601"/>
      <c r="L33" s="602"/>
    </row>
    <row r="34" spans="2:12" ht="12.75" customHeight="1">
      <c r="B34" s="600"/>
      <c r="C34" s="601"/>
      <c r="D34" s="601"/>
      <c r="E34" s="601"/>
      <c r="F34" s="601"/>
      <c r="G34" s="601"/>
      <c r="H34" s="601"/>
      <c r="I34" s="601"/>
      <c r="J34" s="601"/>
      <c r="K34" s="601"/>
      <c r="L34" s="602"/>
    </row>
    <row r="35" spans="2:12" ht="12.75" customHeight="1">
      <c r="B35" s="600"/>
      <c r="C35" s="601"/>
      <c r="D35" s="601"/>
      <c r="E35" s="601"/>
      <c r="F35" s="601"/>
      <c r="G35" s="601"/>
      <c r="H35" s="601"/>
      <c r="I35" s="601"/>
      <c r="J35" s="601"/>
      <c r="K35" s="601"/>
      <c r="L35" s="602"/>
    </row>
    <row r="36" spans="2:12" ht="127.5" customHeight="1" thickBot="1">
      <c r="B36" s="603"/>
      <c r="C36" s="604"/>
      <c r="D36" s="604"/>
      <c r="E36" s="604"/>
      <c r="F36" s="604"/>
      <c r="G36" s="604"/>
      <c r="H36" s="604"/>
      <c r="I36" s="604"/>
      <c r="J36" s="604"/>
      <c r="K36" s="604"/>
      <c r="L36" s="605"/>
    </row>
  </sheetData>
  <mergeCells count="2">
    <mergeCell ref="B2:L36"/>
    <mergeCell ref="B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21249-DBE5-4A46-B058-5F9EB91E9643}">
  <sheetPr codeName="Lapas5"/>
  <dimension ref="B1:X87"/>
  <sheetViews>
    <sheetView zoomScale="93" zoomScaleNormal="93" workbookViewId="0">
      <pane xSplit="5" ySplit="9" topLeftCell="F10" activePane="bottomRight" state="frozen"/>
      <selection pane="topRight" activeCell="F1" sqref="F1"/>
      <selection pane="bottomLeft" activeCell="A12" sqref="A12"/>
      <selection pane="bottomRight" activeCell="O80" sqref="O80"/>
    </sheetView>
  </sheetViews>
  <sheetFormatPr defaultRowHeight="13.2"/>
  <cols>
    <col min="3" max="3" width="11" customWidth="1"/>
    <col min="4" max="4" width="60.77734375" customWidth="1"/>
    <col min="5" max="5" width="54.21875" customWidth="1"/>
    <col min="6" max="6" width="15.77734375" style="26" customWidth="1"/>
    <col min="7" max="7" width="20.77734375" style="26" hidden="1" customWidth="1"/>
    <col min="8" max="8" width="19.44140625" style="26" customWidth="1"/>
    <col min="9" max="9" width="18.44140625" style="26" customWidth="1"/>
    <col min="10" max="10" width="17.44140625" style="26" customWidth="1"/>
    <col min="11" max="11" width="20.5546875" style="26" customWidth="1"/>
    <col min="12" max="12" width="20.77734375" style="26" hidden="1" customWidth="1"/>
    <col min="13" max="13" width="21.77734375" style="26" customWidth="1"/>
    <col min="14" max="14" width="22.77734375" customWidth="1"/>
    <col min="15" max="15" width="44" customWidth="1"/>
  </cols>
  <sheetData>
    <row r="1" spans="2:14" ht="13.8" thickBot="1">
      <c r="E1" s="366"/>
    </row>
    <row r="2" spans="2:14">
      <c r="B2" s="362"/>
      <c r="C2" s="363"/>
      <c r="D2" s="363"/>
      <c r="E2" s="367"/>
      <c r="F2" s="478"/>
      <c r="G2" s="478"/>
      <c r="H2" s="478"/>
      <c r="I2" s="478"/>
      <c r="J2" s="478"/>
      <c r="K2" s="478"/>
      <c r="L2" s="478"/>
      <c r="M2" s="478"/>
      <c r="N2" s="479"/>
    </row>
    <row r="3" spans="2:14" ht="15.6">
      <c r="B3" s="615"/>
      <c r="C3" s="616"/>
      <c r="D3" s="616"/>
      <c r="E3" s="616"/>
      <c r="F3" s="616"/>
      <c r="G3" s="616"/>
      <c r="H3" s="616"/>
      <c r="I3" s="616"/>
      <c r="J3" s="616"/>
      <c r="K3" s="616"/>
      <c r="L3" s="616"/>
      <c r="M3" s="616"/>
      <c r="N3" s="617"/>
    </row>
    <row r="4" spans="2:14" ht="15.6">
      <c r="B4" s="615" t="s">
        <v>1550</v>
      </c>
      <c r="C4" s="616"/>
      <c r="D4" s="616"/>
      <c r="E4" s="616"/>
      <c r="F4" s="616"/>
      <c r="G4" s="616"/>
      <c r="H4" s="616"/>
      <c r="I4" s="616"/>
      <c r="J4" s="616"/>
      <c r="K4" s="616"/>
      <c r="L4" s="616"/>
      <c r="M4" s="616"/>
      <c r="N4" s="617"/>
    </row>
    <row r="5" spans="2:14" ht="15.6">
      <c r="B5" s="364"/>
      <c r="E5" s="368"/>
      <c r="N5" s="365"/>
    </row>
    <row r="6" spans="2:14" ht="33" customHeight="1">
      <c r="B6" s="364"/>
      <c r="C6" s="614" t="s">
        <v>1289</v>
      </c>
      <c r="D6" s="614"/>
      <c r="N6" s="365"/>
    </row>
    <row r="7" spans="2:14" ht="69" customHeight="1">
      <c r="B7" s="364"/>
      <c r="C7" s="620" t="s">
        <v>1250</v>
      </c>
      <c r="D7" s="620" t="s">
        <v>931</v>
      </c>
      <c r="E7" s="620" t="s">
        <v>932</v>
      </c>
      <c r="F7" s="609" t="s">
        <v>1263</v>
      </c>
      <c r="G7" s="609" t="s">
        <v>1003</v>
      </c>
      <c r="H7" s="414" t="s">
        <v>1338</v>
      </c>
      <c r="I7" s="627" t="s">
        <v>933</v>
      </c>
      <c r="J7" s="627"/>
      <c r="K7" s="627"/>
      <c r="L7" s="609" t="s">
        <v>1003</v>
      </c>
      <c r="M7" s="609" t="s">
        <v>1002</v>
      </c>
      <c r="N7" s="365"/>
    </row>
    <row r="8" spans="2:14" ht="46.5" customHeight="1">
      <c r="B8" s="364"/>
      <c r="C8" s="621"/>
      <c r="D8" s="621"/>
      <c r="E8" s="621"/>
      <c r="F8" s="610"/>
      <c r="G8" s="610"/>
      <c r="H8" s="415"/>
      <c r="I8" s="407" t="s">
        <v>982</v>
      </c>
      <c r="J8" s="407" t="s">
        <v>983</v>
      </c>
      <c r="K8" s="407" t="s">
        <v>1000</v>
      </c>
      <c r="L8" s="610"/>
      <c r="M8" s="610"/>
      <c r="N8" s="365"/>
    </row>
    <row r="9" spans="2:14" ht="32.25" customHeight="1">
      <c r="B9" s="364"/>
      <c r="C9" s="480">
        <v>1</v>
      </c>
      <c r="D9" s="480">
        <v>2</v>
      </c>
      <c r="E9" s="480">
        <v>3</v>
      </c>
      <c r="F9" s="481">
        <v>4</v>
      </c>
      <c r="G9" s="481">
        <v>8</v>
      </c>
      <c r="H9" s="481"/>
      <c r="I9" s="481">
        <v>5</v>
      </c>
      <c r="J9" s="481">
        <v>6</v>
      </c>
      <c r="K9" s="481">
        <v>7</v>
      </c>
      <c r="L9" s="481">
        <v>8</v>
      </c>
      <c r="M9" s="481">
        <v>9</v>
      </c>
      <c r="N9" s="365"/>
    </row>
    <row r="10" spans="2:14" ht="50.55" customHeight="1">
      <c r="B10" s="364"/>
      <c r="C10" s="482" t="s">
        <v>979</v>
      </c>
      <c r="D10" s="483" t="s">
        <v>1287</v>
      </c>
      <c r="E10" s="483" t="s">
        <v>1001</v>
      </c>
      <c r="F10" s="484">
        <v>5859</v>
      </c>
      <c r="G10" s="484" t="s">
        <v>1525</v>
      </c>
      <c r="H10" s="484" t="s">
        <v>1525</v>
      </c>
      <c r="I10" s="484">
        <v>7450</v>
      </c>
      <c r="J10" s="484">
        <v>7460</v>
      </c>
      <c r="K10" s="484">
        <v>7470</v>
      </c>
      <c r="L10" s="484">
        <v>7470</v>
      </c>
      <c r="M10" s="484">
        <v>8000</v>
      </c>
      <c r="N10" s="365"/>
    </row>
    <row r="11" spans="2:14" ht="43.5" customHeight="1">
      <c r="B11" s="364"/>
      <c r="C11" s="622" t="s">
        <v>1022</v>
      </c>
      <c r="D11" s="626" t="s">
        <v>1251</v>
      </c>
      <c r="E11" s="485" t="s">
        <v>1004</v>
      </c>
      <c r="F11" s="486" t="s">
        <v>1006</v>
      </c>
      <c r="G11" s="486" t="s">
        <v>1006</v>
      </c>
      <c r="H11" s="486" t="s">
        <v>1525</v>
      </c>
      <c r="I11" s="486">
        <v>889</v>
      </c>
      <c r="J11" s="486">
        <v>890</v>
      </c>
      <c r="K11" s="486">
        <v>891</v>
      </c>
      <c r="L11" s="486" t="s">
        <v>1006</v>
      </c>
      <c r="M11" s="486" t="s">
        <v>1008</v>
      </c>
      <c r="N11" s="365"/>
    </row>
    <row r="12" spans="2:14" ht="55.5" customHeight="1">
      <c r="B12" s="364"/>
      <c r="C12" s="623"/>
      <c r="D12" s="626"/>
      <c r="E12" s="485" t="s">
        <v>1005</v>
      </c>
      <c r="F12" s="486" t="s">
        <v>1007</v>
      </c>
      <c r="G12" s="486" t="s">
        <v>1007</v>
      </c>
      <c r="H12" s="486" t="s">
        <v>1525</v>
      </c>
      <c r="I12" s="487">
        <v>739</v>
      </c>
      <c r="J12" s="487">
        <v>740</v>
      </c>
      <c r="K12" s="487">
        <v>741</v>
      </c>
      <c r="L12" s="486" t="s">
        <v>1007</v>
      </c>
      <c r="M12" s="486" t="s">
        <v>1009</v>
      </c>
      <c r="N12" s="365"/>
    </row>
    <row r="13" spans="2:14" ht="55.5" customHeight="1">
      <c r="B13" s="364"/>
      <c r="C13" s="488" t="s">
        <v>1252</v>
      </c>
      <c r="D13" s="485" t="s">
        <v>1253</v>
      </c>
      <c r="E13" s="485" t="s">
        <v>1010</v>
      </c>
      <c r="F13" s="486" t="s">
        <v>1017</v>
      </c>
      <c r="G13" s="486" t="s">
        <v>1017</v>
      </c>
      <c r="H13" s="486">
        <v>14.8</v>
      </c>
      <c r="I13" s="487">
        <v>14.78</v>
      </c>
      <c r="J13" s="487">
        <v>14.8</v>
      </c>
      <c r="K13" s="487">
        <v>15</v>
      </c>
      <c r="L13" s="486" t="s">
        <v>1017</v>
      </c>
      <c r="M13" s="486" t="s">
        <v>1014</v>
      </c>
      <c r="N13" s="365" t="s">
        <v>1526</v>
      </c>
    </row>
    <row r="14" spans="2:14" ht="55.5" customHeight="1">
      <c r="B14" s="364"/>
      <c r="C14" s="622"/>
      <c r="D14" s="624"/>
      <c r="E14" s="485" t="s">
        <v>1011</v>
      </c>
      <c r="F14" s="486" t="s">
        <v>1528</v>
      </c>
      <c r="G14" s="486" t="s">
        <v>1527</v>
      </c>
      <c r="H14" s="486">
        <v>18.82</v>
      </c>
      <c r="I14" s="487">
        <v>19.55</v>
      </c>
      <c r="J14" s="487">
        <v>20</v>
      </c>
      <c r="K14" s="487">
        <v>20</v>
      </c>
      <c r="L14" s="486" t="s">
        <v>1018</v>
      </c>
      <c r="M14" s="486" t="s">
        <v>1014</v>
      </c>
      <c r="N14" s="365" t="s">
        <v>1529</v>
      </c>
    </row>
    <row r="15" spans="2:14" ht="43.5" customHeight="1">
      <c r="B15" s="364"/>
      <c r="C15" s="628"/>
      <c r="D15" s="629"/>
      <c r="E15" s="485" t="s">
        <v>1012</v>
      </c>
      <c r="F15" s="486" t="s">
        <v>1019</v>
      </c>
      <c r="G15" s="486" t="s">
        <v>1019</v>
      </c>
      <c r="H15" s="486">
        <v>1</v>
      </c>
      <c r="I15" s="487">
        <v>1</v>
      </c>
      <c r="J15" s="487">
        <v>0</v>
      </c>
      <c r="K15" s="487">
        <v>0</v>
      </c>
      <c r="L15" s="486" t="s">
        <v>1019</v>
      </c>
      <c r="M15" s="486" t="s">
        <v>1015</v>
      </c>
      <c r="N15" s="365"/>
    </row>
    <row r="16" spans="2:14" ht="45.75" customHeight="1">
      <c r="B16" s="364"/>
      <c r="C16" s="623"/>
      <c r="D16" s="625"/>
      <c r="E16" s="485" t="s">
        <v>1013</v>
      </c>
      <c r="F16" s="486" t="s">
        <v>1020</v>
      </c>
      <c r="G16" s="486" t="s">
        <v>1020</v>
      </c>
      <c r="H16" s="486">
        <v>15</v>
      </c>
      <c r="I16" s="487">
        <v>25</v>
      </c>
      <c r="J16" s="487">
        <v>35</v>
      </c>
      <c r="K16" s="487">
        <v>45</v>
      </c>
      <c r="L16" s="486" t="s">
        <v>1020</v>
      </c>
      <c r="M16" s="486" t="s">
        <v>1016</v>
      </c>
      <c r="N16" s="365"/>
    </row>
    <row r="17" spans="2:14" ht="55.5" customHeight="1">
      <c r="B17" s="364"/>
      <c r="C17" s="488" t="s">
        <v>1026</v>
      </c>
      <c r="D17" s="485" t="s">
        <v>1027</v>
      </c>
      <c r="E17" s="485" t="s">
        <v>1021</v>
      </c>
      <c r="F17" s="486" t="s">
        <v>1028</v>
      </c>
      <c r="G17" s="486" t="s">
        <v>1028</v>
      </c>
      <c r="H17" s="486">
        <v>2</v>
      </c>
      <c r="I17" s="487">
        <v>2</v>
      </c>
      <c r="J17" s="487">
        <v>2</v>
      </c>
      <c r="K17" s="487">
        <v>3</v>
      </c>
      <c r="L17" s="486" t="s">
        <v>1028</v>
      </c>
      <c r="M17" s="486" t="s">
        <v>1029</v>
      </c>
      <c r="N17" s="365"/>
    </row>
    <row r="18" spans="2:14" ht="66.75" customHeight="1">
      <c r="B18" s="364"/>
      <c r="C18" s="482" t="s">
        <v>980</v>
      </c>
      <c r="D18" s="483" t="s">
        <v>1254</v>
      </c>
      <c r="E18" s="483" t="s">
        <v>1030</v>
      </c>
      <c r="F18" s="489" t="s">
        <v>1031</v>
      </c>
      <c r="G18" s="484" t="s">
        <v>1031</v>
      </c>
      <c r="H18" s="489">
        <v>8967</v>
      </c>
      <c r="I18" s="489">
        <v>7855</v>
      </c>
      <c r="J18" s="489">
        <v>8000</v>
      </c>
      <c r="K18" s="489">
        <v>8100</v>
      </c>
      <c r="L18" s="484" t="s">
        <v>1031</v>
      </c>
      <c r="M18" s="484" t="s">
        <v>1032</v>
      </c>
      <c r="N18" s="365"/>
    </row>
    <row r="19" spans="2:14" ht="64.5" customHeight="1">
      <c r="B19" s="364"/>
      <c r="C19" s="488" t="s">
        <v>1033</v>
      </c>
      <c r="D19" s="485" t="s">
        <v>1255</v>
      </c>
      <c r="E19" s="485" t="s">
        <v>1034</v>
      </c>
      <c r="F19" s="486" t="s">
        <v>1035</v>
      </c>
      <c r="G19" s="486" t="s">
        <v>1035</v>
      </c>
      <c r="H19" s="486">
        <v>72</v>
      </c>
      <c r="I19" s="487">
        <v>72</v>
      </c>
      <c r="J19" s="487">
        <v>72</v>
      </c>
      <c r="K19" s="487">
        <v>72</v>
      </c>
      <c r="L19" s="486" t="s">
        <v>1035</v>
      </c>
      <c r="M19" s="486" t="s">
        <v>1036</v>
      </c>
      <c r="N19" s="365"/>
    </row>
    <row r="20" spans="2:14" ht="66" customHeight="1">
      <c r="B20" s="364"/>
      <c r="C20" s="488" t="s">
        <v>1256</v>
      </c>
      <c r="D20" s="485" t="s">
        <v>1257</v>
      </c>
      <c r="E20" s="485" t="s">
        <v>1039</v>
      </c>
      <c r="F20" s="486" t="s">
        <v>1019</v>
      </c>
      <c r="G20" s="486" t="s">
        <v>1019</v>
      </c>
      <c r="H20" s="486">
        <v>0</v>
      </c>
      <c r="I20" s="487">
        <v>4</v>
      </c>
      <c r="J20" s="487">
        <v>1</v>
      </c>
      <c r="K20" s="487">
        <v>1</v>
      </c>
      <c r="L20" s="486" t="s">
        <v>1019</v>
      </c>
      <c r="M20" s="486" t="s">
        <v>1038</v>
      </c>
      <c r="N20" s="365"/>
    </row>
    <row r="21" spans="2:14" ht="70.5" customHeight="1">
      <c r="B21" s="364"/>
      <c r="C21" s="488" t="s">
        <v>1040</v>
      </c>
      <c r="D21" s="485" t="s">
        <v>1258</v>
      </c>
      <c r="E21" s="485" t="s">
        <v>1041</v>
      </c>
      <c r="F21" s="486" t="s">
        <v>1019</v>
      </c>
      <c r="G21" s="486" t="s">
        <v>1019</v>
      </c>
      <c r="H21" s="486">
        <v>50</v>
      </c>
      <c r="I21" s="487">
        <v>50</v>
      </c>
      <c r="J21" s="487">
        <v>100</v>
      </c>
      <c r="K21" s="487">
        <v>150</v>
      </c>
      <c r="L21" s="486" t="s">
        <v>1019</v>
      </c>
      <c r="M21" s="486" t="s">
        <v>1032</v>
      </c>
      <c r="N21" s="365"/>
    </row>
    <row r="22" spans="2:14" ht="92.25" customHeight="1">
      <c r="B22" s="364"/>
      <c r="C22" s="482" t="s">
        <v>1259</v>
      </c>
      <c r="D22" s="483" t="s">
        <v>1260</v>
      </c>
      <c r="E22" s="483" t="s">
        <v>1042</v>
      </c>
      <c r="F22" s="484" t="s">
        <v>1019</v>
      </c>
      <c r="G22" s="484" t="s">
        <v>1019</v>
      </c>
      <c r="H22" s="484">
        <v>10</v>
      </c>
      <c r="I22" s="489">
        <v>50</v>
      </c>
      <c r="J22" s="489">
        <v>75</v>
      </c>
      <c r="K22" s="489">
        <v>98</v>
      </c>
      <c r="L22" s="484" t="s">
        <v>1019</v>
      </c>
      <c r="M22" s="484" t="s">
        <v>1043</v>
      </c>
      <c r="N22" s="365"/>
    </row>
    <row r="23" spans="2:14" ht="52.2" customHeight="1">
      <c r="B23" s="490"/>
      <c r="C23" s="622" t="s">
        <v>1044</v>
      </c>
      <c r="D23" s="624" t="s">
        <v>1045</v>
      </c>
      <c r="E23" s="485" t="s">
        <v>1046</v>
      </c>
      <c r="F23" s="486" t="s">
        <v>1047</v>
      </c>
      <c r="G23" s="486" t="s">
        <v>1047</v>
      </c>
      <c r="H23" s="486">
        <v>895</v>
      </c>
      <c r="I23" s="487">
        <v>895</v>
      </c>
      <c r="J23" s="487">
        <v>983</v>
      </c>
      <c r="K23" s="487">
        <v>983</v>
      </c>
      <c r="L23" s="486" t="s">
        <v>1047</v>
      </c>
      <c r="M23" s="486" t="s">
        <v>1048</v>
      </c>
      <c r="N23" s="365"/>
    </row>
    <row r="24" spans="2:14" ht="48" customHeight="1">
      <c r="B24" s="490"/>
      <c r="C24" s="623"/>
      <c r="D24" s="625"/>
      <c r="E24" s="485" t="s">
        <v>1049</v>
      </c>
      <c r="F24" s="486" t="s">
        <v>1019</v>
      </c>
      <c r="G24" s="486" t="s">
        <v>1019</v>
      </c>
      <c r="H24" s="486">
        <v>0</v>
      </c>
      <c r="I24" s="487">
        <v>0</v>
      </c>
      <c r="J24" s="487">
        <v>40</v>
      </c>
      <c r="K24" s="487">
        <v>0</v>
      </c>
      <c r="L24" s="486" t="s">
        <v>1019</v>
      </c>
      <c r="M24" s="491" t="s">
        <v>1050</v>
      </c>
      <c r="N24" s="492"/>
    </row>
    <row r="25" spans="2:14" ht="52.5" customHeight="1">
      <c r="B25" s="490"/>
      <c r="C25" s="488" t="s">
        <v>1051</v>
      </c>
      <c r="D25" s="485" t="s">
        <v>1052</v>
      </c>
      <c r="E25" s="485" t="s">
        <v>1053</v>
      </c>
      <c r="F25" s="486" t="s">
        <v>1019</v>
      </c>
      <c r="G25" s="486" t="s">
        <v>1019</v>
      </c>
      <c r="H25" s="486">
        <v>0</v>
      </c>
      <c r="I25" s="487">
        <v>0</v>
      </c>
      <c r="J25" s="487">
        <v>35</v>
      </c>
      <c r="K25" s="487">
        <v>45</v>
      </c>
      <c r="L25" s="486" t="s">
        <v>1019</v>
      </c>
      <c r="M25" s="486" t="s">
        <v>1054</v>
      </c>
      <c r="N25" s="365"/>
    </row>
    <row r="26" spans="2:14" ht="49.95">
      <c r="B26" s="490"/>
      <c r="C26" s="488" t="s">
        <v>1230</v>
      </c>
      <c r="D26" s="485" t="s">
        <v>1055</v>
      </c>
      <c r="E26" s="485" t="s">
        <v>1324</v>
      </c>
      <c r="F26" s="486" t="s">
        <v>1019</v>
      </c>
      <c r="G26" s="486" t="s">
        <v>1019</v>
      </c>
      <c r="H26" s="486">
        <v>0</v>
      </c>
      <c r="I26" s="487">
        <v>3</v>
      </c>
      <c r="J26" s="487">
        <v>3</v>
      </c>
      <c r="K26" s="487">
        <v>3</v>
      </c>
      <c r="L26" s="486" t="s">
        <v>1019</v>
      </c>
      <c r="M26" s="486" t="s">
        <v>1056</v>
      </c>
      <c r="N26" s="365"/>
    </row>
    <row r="27" spans="2:14" ht="37.5">
      <c r="B27" s="369"/>
      <c r="C27" s="488" t="s">
        <v>1057</v>
      </c>
      <c r="D27" s="485" t="s">
        <v>1058</v>
      </c>
      <c r="E27" s="485" t="s">
        <v>1059</v>
      </c>
      <c r="F27" s="486" t="s">
        <v>1019</v>
      </c>
      <c r="G27" s="486" t="s">
        <v>1019</v>
      </c>
      <c r="H27" s="486">
        <v>1</v>
      </c>
      <c r="I27" s="487">
        <v>1</v>
      </c>
      <c r="J27" s="487">
        <v>1</v>
      </c>
      <c r="K27" s="487">
        <v>1</v>
      </c>
      <c r="L27" s="486" t="s">
        <v>1019</v>
      </c>
      <c r="M27" s="486" t="s">
        <v>1038</v>
      </c>
      <c r="N27" s="365"/>
    </row>
    <row r="28" spans="2:14" ht="37.5">
      <c r="B28" s="364"/>
      <c r="C28" s="488" t="s">
        <v>1060</v>
      </c>
      <c r="D28" s="485" t="s">
        <v>1061</v>
      </c>
      <c r="E28" s="485" t="s">
        <v>497</v>
      </c>
      <c r="F28" s="486" t="s">
        <v>1062</v>
      </c>
      <c r="G28" s="486" t="s">
        <v>1062</v>
      </c>
      <c r="H28" s="486">
        <v>2</v>
      </c>
      <c r="I28" s="487">
        <v>0</v>
      </c>
      <c r="J28" s="487">
        <v>1</v>
      </c>
      <c r="K28" s="487">
        <v>4</v>
      </c>
      <c r="L28" s="486" t="s">
        <v>1062</v>
      </c>
      <c r="M28" s="486" t="s">
        <v>1025</v>
      </c>
      <c r="N28" s="365"/>
    </row>
    <row r="29" spans="2:14" ht="80.55" customHeight="1">
      <c r="B29" s="364"/>
      <c r="C29" s="488" t="s">
        <v>1065</v>
      </c>
      <c r="D29" s="485" t="s">
        <v>1066</v>
      </c>
      <c r="E29" s="485" t="s">
        <v>1067</v>
      </c>
      <c r="F29" s="486" t="s">
        <v>1019</v>
      </c>
      <c r="G29" s="486" t="s">
        <v>1019</v>
      </c>
      <c r="H29" s="486">
        <v>80</v>
      </c>
      <c r="I29" s="487">
        <v>80</v>
      </c>
      <c r="J29" s="487">
        <v>82</v>
      </c>
      <c r="K29" s="487">
        <v>85</v>
      </c>
      <c r="L29" s="486" t="s">
        <v>1019</v>
      </c>
      <c r="M29" s="486" t="s">
        <v>1068</v>
      </c>
      <c r="N29" s="365"/>
    </row>
    <row r="30" spans="2:14" ht="54" customHeight="1">
      <c r="B30" s="364"/>
      <c r="C30" s="482" t="s">
        <v>1231</v>
      </c>
      <c r="D30" s="483" t="s">
        <v>1071</v>
      </c>
      <c r="E30" s="483" t="s">
        <v>1072</v>
      </c>
      <c r="F30" s="484" t="s">
        <v>1073</v>
      </c>
      <c r="G30" s="484" t="s">
        <v>1073</v>
      </c>
      <c r="H30" s="484">
        <v>10</v>
      </c>
      <c r="I30" s="489">
        <v>12</v>
      </c>
      <c r="J30" s="489">
        <v>12</v>
      </c>
      <c r="K30" s="489">
        <v>13</v>
      </c>
      <c r="L30" s="484" t="s">
        <v>1073</v>
      </c>
      <c r="M30" s="484" t="s">
        <v>1074</v>
      </c>
      <c r="N30" s="365"/>
    </row>
    <row r="31" spans="2:14" ht="37.5">
      <c r="B31" s="364"/>
      <c r="C31" s="488" t="s">
        <v>1075</v>
      </c>
      <c r="D31" s="485" t="s">
        <v>1076</v>
      </c>
      <c r="E31" s="485" t="s">
        <v>1077</v>
      </c>
      <c r="F31" s="486" t="s">
        <v>1078</v>
      </c>
      <c r="G31" s="486" t="s">
        <v>1078</v>
      </c>
      <c r="H31" s="486" t="s">
        <v>1278</v>
      </c>
      <c r="I31" s="487">
        <v>3000</v>
      </c>
      <c r="J31" s="487">
        <v>3600</v>
      </c>
      <c r="K31" s="487">
        <v>4000</v>
      </c>
      <c r="L31" s="486" t="s">
        <v>1078</v>
      </c>
      <c r="M31" s="486" t="s">
        <v>1325</v>
      </c>
      <c r="N31" s="365"/>
    </row>
    <row r="32" spans="2:14" ht="33.75" customHeight="1">
      <c r="B32" s="369"/>
      <c r="C32" s="488" t="s">
        <v>1079</v>
      </c>
      <c r="D32" s="485" t="s">
        <v>1080</v>
      </c>
      <c r="E32" s="485" t="s">
        <v>1281</v>
      </c>
      <c r="F32" s="486" t="s">
        <v>1081</v>
      </c>
      <c r="G32" s="486" t="s">
        <v>1081</v>
      </c>
      <c r="H32" s="486" t="s">
        <v>1534</v>
      </c>
      <c r="I32" s="487">
        <v>20</v>
      </c>
      <c r="J32" s="487">
        <v>20</v>
      </c>
      <c r="K32" s="487">
        <v>25</v>
      </c>
      <c r="L32" s="486" t="s">
        <v>1081</v>
      </c>
      <c r="M32" s="486" t="s">
        <v>1082</v>
      </c>
      <c r="N32" s="365"/>
    </row>
    <row r="33" spans="2:14" ht="37.5">
      <c r="B33" s="364"/>
      <c r="C33" s="488" t="s">
        <v>1083</v>
      </c>
      <c r="D33" s="485" t="s">
        <v>1084</v>
      </c>
      <c r="E33" s="485" t="s">
        <v>1085</v>
      </c>
      <c r="F33" s="486" t="s">
        <v>1165</v>
      </c>
      <c r="G33" s="486" t="s">
        <v>1086</v>
      </c>
      <c r="H33" s="486" t="s">
        <v>1534</v>
      </c>
      <c r="I33" s="487">
        <v>30</v>
      </c>
      <c r="J33" s="487">
        <v>30</v>
      </c>
      <c r="K33" s="487">
        <v>30</v>
      </c>
      <c r="L33" s="486" t="s">
        <v>1086</v>
      </c>
      <c r="M33" s="486" t="s">
        <v>1069</v>
      </c>
      <c r="N33" s="365"/>
    </row>
    <row r="34" spans="2:14" ht="41.25" customHeight="1">
      <c r="B34" s="364"/>
      <c r="C34" s="488" t="s">
        <v>1087</v>
      </c>
      <c r="D34" s="485" t="s">
        <v>1088</v>
      </c>
      <c r="E34" s="485" t="s">
        <v>1089</v>
      </c>
      <c r="F34" s="486" t="s">
        <v>1019</v>
      </c>
      <c r="G34" s="486" t="s">
        <v>1019</v>
      </c>
      <c r="H34" s="486" t="s">
        <v>1535</v>
      </c>
      <c r="I34" s="487">
        <v>40</v>
      </c>
      <c r="J34" s="487">
        <v>50</v>
      </c>
      <c r="K34" s="487">
        <v>60</v>
      </c>
      <c r="L34" s="486" t="s">
        <v>1019</v>
      </c>
      <c r="M34" s="486" t="s">
        <v>1068</v>
      </c>
      <c r="N34" s="365"/>
    </row>
    <row r="35" spans="2:14" ht="70.5" customHeight="1">
      <c r="B35" s="364"/>
      <c r="C35" s="488" t="s">
        <v>1090</v>
      </c>
      <c r="D35" s="485" t="s">
        <v>1091</v>
      </c>
      <c r="E35" s="485" t="s">
        <v>1092</v>
      </c>
      <c r="F35" s="486" t="s">
        <v>1019</v>
      </c>
      <c r="G35" s="486" t="s">
        <v>1019</v>
      </c>
      <c r="H35" s="486" t="s">
        <v>1536</v>
      </c>
      <c r="I35" s="487">
        <v>1</v>
      </c>
      <c r="J35" s="487">
        <v>1</v>
      </c>
      <c r="K35" s="487">
        <v>1.5</v>
      </c>
      <c r="L35" s="486" t="s">
        <v>1019</v>
      </c>
      <c r="M35" s="486" t="s">
        <v>1025</v>
      </c>
      <c r="N35" s="365"/>
    </row>
    <row r="36" spans="2:14" ht="59.55" customHeight="1">
      <c r="B36" s="364"/>
      <c r="C36" s="482" t="s">
        <v>1232</v>
      </c>
      <c r="D36" s="483" t="s">
        <v>1093</v>
      </c>
      <c r="E36" s="483" t="s">
        <v>1094</v>
      </c>
      <c r="F36" s="484" t="s">
        <v>1019</v>
      </c>
      <c r="G36" s="484" t="s">
        <v>1019</v>
      </c>
      <c r="H36" s="484">
        <v>20</v>
      </c>
      <c r="I36" s="489">
        <v>40</v>
      </c>
      <c r="J36" s="489">
        <v>50</v>
      </c>
      <c r="K36" s="489">
        <v>60</v>
      </c>
      <c r="L36" s="484" t="s">
        <v>1019</v>
      </c>
      <c r="M36" s="484" t="s">
        <v>1095</v>
      </c>
      <c r="N36" s="365"/>
    </row>
    <row r="37" spans="2:14" ht="37.5">
      <c r="B37" s="369"/>
      <c r="C37" s="488" t="s">
        <v>1096</v>
      </c>
      <c r="D37" s="485" t="s">
        <v>1097</v>
      </c>
      <c r="E37" s="485" t="s">
        <v>1098</v>
      </c>
      <c r="F37" s="486" t="s">
        <v>1099</v>
      </c>
      <c r="G37" s="486" t="s">
        <v>1099</v>
      </c>
      <c r="H37" s="486">
        <v>22</v>
      </c>
      <c r="I37" s="487">
        <v>20</v>
      </c>
      <c r="J37" s="487">
        <v>30</v>
      </c>
      <c r="K37" s="487">
        <v>50</v>
      </c>
      <c r="L37" s="486" t="s">
        <v>1099</v>
      </c>
      <c r="M37" s="486" t="s">
        <v>1100</v>
      </c>
      <c r="N37" s="365" t="s">
        <v>1531</v>
      </c>
    </row>
    <row r="38" spans="2:14" ht="33" customHeight="1">
      <c r="B38" s="369"/>
      <c r="C38" s="488" t="s">
        <v>1101</v>
      </c>
      <c r="D38" s="485" t="s">
        <v>1102</v>
      </c>
      <c r="E38" s="485" t="s">
        <v>1103</v>
      </c>
      <c r="F38" s="486" t="s">
        <v>1019</v>
      </c>
      <c r="G38" s="486" t="s">
        <v>1019</v>
      </c>
      <c r="H38" s="486">
        <v>0</v>
      </c>
      <c r="I38" s="487">
        <v>0</v>
      </c>
      <c r="J38" s="487">
        <v>2</v>
      </c>
      <c r="K38" s="487">
        <v>3</v>
      </c>
      <c r="L38" s="486" t="s">
        <v>1019</v>
      </c>
      <c r="M38" s="486" t="s">
        <v>1023</v>
      </c>
      <c r="N38" s="365"/>
    </row>
    <row r="39" spans="2:14" ht="37.5">
      <c r="B39" s="364"/>
      <c r="C39" s="488" t="s">
        <v>1104</v>
      </c>
      <c r="D39" s="485" t="s">
        <v>1105</v>
      </c>
      <c r="E39" s="485" t="s">
        <v>1106</v>
      </c>
      <c r="F39" s="486" t="s">
        <v>1019</v>
      </c>
      <c r="G39" s="486" t="s">
        <v>1019</v>
      </c>
      <c r="H39" s="486">
        <v>1</v>
      </c>
      <c r="I39" s="487">
        <v>0</v>
      </c>
      <c r="J39" s="487">
        <v>0</v>
      </c>
      <c r="K39" s="487">
        <v>1</v>
      </c>
      <c r="L39" s="486" t="s">
        <v>1019</v>
      </c>
      <c r="M39" s="486" t="s">
        <v>1025</v>
      </c>
      <c r="N39" s="365"/>
    </row>
    <row r="40" spans="2:14" ht="37.5">
      <c r="B40" s="369"/>
      <c r="C40" s="488" t="s">
        <v>1107</v>
      </c>
      <c r="D40" s="485" t="s">
        <v>1108</v>
      </c>
      <c r="E40" s="485" t="s">
        <v>1109</v>
      </c>
      <c r="F40" s="486" t="s">
        <v>1019</v>
      </c>
      <c r="G40" s="486" t="s">
        <v>1019</v>
      </c>
      <c r="H40" s="486">
        <v>11</v>
      </c>
      <c r="I40" s="487">
        <v>10</v>
      </c>
      <c r="J40" s="487">
        <v>15</v>
      </c>
      <c r="K40" s="487">
        <v>20</v>
      </c>
      <c r="L40" s="486" t="s">
        <v>1019</v>
      </c>
      <c r="M40" s="486" t="s">
        <v>1036</v>
      </c>
      <c r="N40" s="365" t="s">
        <v>1532</v>
      </c>
    </row>
    <row r="41" spans="2:14" ht="37.5" customHeight="1">
      <c r="B41" s="369"/>
      <c r="C41" s="488" t="s">
        <v>1110</v>
      </c>
      <c r="D41" s="485" t="s">
        <v>1111</v>
      </c>
      <c r="E41" s="485" t="s">
        <v>1112</v>
      </c>
      <c r="F41" s="486" t="s">
        <v>1019</v>
      </c>
      <c r="G41" s="486" t="s">
        <v>1019</v>
      </c>
      <c r="H41" s="486">
        <v>11</v>
      </c>
      <c r="I41" s="487">
        <v>10</v>
      </c>
      <c r="J41" s="487">
        <v>15</v>
      </c>
      <c r="K41" s="487">
        <v>20</v>
      </c>
      <c r="L41" s="486" t="s">
        <v>1019</v>
      </c>
      <c r="M41" s="486" t="s">
        <v>1036</v>
      </c>
      <c r="N41" s="365" t="s">
        <v>1533</v>
      </c>
    </row>
    <row r="42" spans="2:14" ht="33.75" customHeight="1">
      <c r="B42" s="369"/>
      <c r="C42" s="488" t="s">
        <v>1113</v>
      </c>
      <c r="D42" s="485" t="s">
        <v>1114</v>
      </c>
      <c r="E42" s="485" t="s">
        <v>1115</v>
      </c>
      <c r="F42" s="486" t="s">
        <v>1019</v>
      </c>
      <c r="G42" s="486" t="s">
        <v>1019</v>
      </c>
      <c r="H42" s="486" t="s">
        <v>1537</v>
      </c>
      <c r="I42" s="487">
        <v>3</v>
      </c>
      <c r="J42" s="487">
        <v>4</v>
      </c>
      <c r="K42" s="487">
        <v>5</v>
      </c>
      <c r="L42" s="486" t="s">
        <v>1019</v>
      </c>
      <c r="M42" s="486" t="s">
        <v>1069</v>
      </c>
      <c r="N42" s="365"/>
    </row>
    <row r="43" spans="2:14" ht="44.25" customHeight="1">
      <c r="B43" s="369"/>
      <c r="C43" s="482" t="s">
        <v>1233</v>
      </c>
      <c r="D43" s="483" t="s">
        <v>1116</v>
      </c>
      <c r="E43" s="483" t="s">
        <v>1117</v>
      </c>
      <c r="F43" s="484" t="s">
        <v>1118</v>
      </c>
      <c r="G43" s="484" t="s">
        <v>1118</v>
      </c>
      <c r="H43" s="484">
        <v>75.47</v>
      </c>
      <c r="I43" s="489">
        <v>75.47</v>
      </c>
      <c r="J43" s="489">
        <v>76</v>
      </c>
      <c r="K43" s="489">
        <v>76</v>
      </c>
      <c r="L43" s="484" t="s">
        <v>1118</v>
      </c>
      <c r="M43" s="484" t="s">
        <v>1119</v>
      </c>
      <c r="N43" s="365"/>
    </row>
    <row r="44" spans="2:14" ht="27.75" customHeight="1">
      <c r="B44" s="369"/>
      <c r="C44" s="488" t="s">
        <v>1120</v>
      </c>
      <c r="D44" s="485" t="s">
        <v>1121</v>
      </c>
      <c r="E44" s="485" t="s">
        <v>1326</v>
      </c>
      <c r="F44" s="486" t="s">
        <v>1122</v>
      </c>
      <c r="G44" s="486" t="s">
        <v>1122</v>
      </c>
      <c r="H44" s="486">
        <v>207.2</v>
      </c>
      <c r="I44" s="487">
        <v>207.2</v>
      </c>
      <c r="J44" s="487">
        <v>206</v>
      </c>
      <c r="K44" s="487">
        <v>205</v>
      </c>
      <c r="L44" s="486" t="s">
        <v>1122</v>
      </c>
      <c r="M44" s="486" t="s">
        <v>1123</v>
      </c>
      <c r="N44" s="365"/>
    </row>
    <row r="45" spans="2:14" ht="37.5">
      <c r="B45" s="369"/>
      <c r="C45" s="622" t="s">
        <v>1124</v>
      </c>
      <c r="D45" s="624" t="s">
        <v>1125</v>
      </c>
      <c r="E45" s="485" t="s">
        <v>1126</v>
      </c>
      <c r="F45" s="486" t="s">
        <v>1128</v>
      </c>
      <c r="G45" s="486" t="s">
        <v>1128</v>
      </c>
      <c r="H45" s="486">
        <v>50</v>
      </c>
      <c r="I45" s="487">
        <v>50</v>
      </c>
      <c r="J45" s="487">
        <v>55</v>
      </c>
      <c r="K45" s="487">
        <v>60</v>
      </c>
      <c r="L45" s="486" t="s">
        <v>1128</v>
      </c>
      <c r="M45" s="486" t="s">
        <v>1234</v>
      </c>
      <c r="N45" s="365"/>
    </row>
    <row r="46" spans="2:14" ht="37.5">
      <c r="B46" s="364"/>
      <c r="C46" s="623"/>
      <c r="D46" s="625"/>
      <c r="E46" s="485" t="s">
        <v>1127</v>
      </c>
      <c r="F46" s="486" t="s">
        <v>1129</v>
      </c>
      <c r="G46" s="486" t="s">
        <v>1129</v>
      </c>
      <c r="H46" s="486">
        <v>12</v>
      </c>
      <c r="I46" s="487">
        <v>12</v>
      </c>
      <c r="J46" s="487">
        <v>15</v>
      </c>
      <c r="K46" s="487">
        <v>17</v>
      </c>
      <c r="L46" s="486" t="s">
        <v>1129</v>
      </c>
      <c r="M46" s="486" t="s">
        <v>1235</v>
      </c>
      <c r="N46" s="365"/>
    </row>
    <row r="47" spans="2:14" ht="39.75" customHeight="1">
      <c r="B47" s="369"/>
      <c r="C47" s="482" t="s">
        <v>1236</v>
      </c>
      <c r="D47" s="483" t="s">
        <v>1135</v>
      </c>
      <c r="E47" s="483" t="s">
        <v>1131</v>
      </c>
      <c r="F47" s="484" t="s">
        <v>1132</v>
      </c>
      <c r="G47" s="484" t="s">
        <v>1132</v>
      </c>
      <c r="H47" s="484">
        <v>8</v>
      </c>
      <c r="I47" s="489">
        <v>8</v>
      </c>
      <c r="J47" s="489">
        <v>9</v>
      </c>
      <c r="K47" s="489">
        <v>9</v>
      </c>
      <c r="L47" s="484" t="s">
        <v>1132</v>
      </c>
      <c r="M47" s="484" t="s">
        <v>1133</v>
      </c>
      <c r="N47" s="365"/>
    </row>
    <row r="48" spans="2:14" ht="54" customHeight="1">
      <c r="B48" s="369"/>
      <c r="C48" s="488" t="s">
        <v>1134</v>
      </c>
      <c r="D48" s="485" t="s">
        <v>1135</v>
      </c>
      <c r="E48" s="485" t="s">
        <v>1327</v>
      </c>
      <c r="F48" s="486" t="s">
        <v>1136</v>
      </c>
      <c r="G48" s="486" t="s">
        <v>1136</v>
      </c>
      <c r="H48" s="486">
        <v>25</v>
      </c>
      <c r="I48" s="487">
        <v>25</v>
      </c>
      <c r="J48" s="487">
        <v>26</v>
      </c>
      <c r="K48" s="487">
        <v>27</v>
      </c>
      <c r="L48" s="486" t="s">
        <v>1136</v>
      </c>
      <c r="M48" s="486" t="s">
        <v>1137</v>
      </c>
      <c r="N48" s="365"/>
    </row>
    <row r="49" spans="2:15" ht="33" customHeight="1">
      <c r="B49" s="369"/>
      <c r="C49" s="482" t="s">
        <v>1237</v>
      </c>
      <c r="D49" s="483" t="s">
        <v>1138</v>
      </c>
      <c r="E49" s="483" t="s">
        <v>1139</v>
      </c>
      <c r="F49" s="484" t="s">
        <v>1140</v>
      </c>
      <c r="G49" s="484" t="s">
        <v>1140</v>
      </c>
      <c r="H49" s="484">
        <v>12</v>
      </c>
      <c r="I49" s="489">
        <v>12</v>
      </c>
      <c r="J49" s="489">
        <v>12.5</v>
      </c>
      <c r="K49" s="489">
        <v>12.7</v>
      </c>
      <c r="L49" s="484" t="s">
        <v>1140</v>
      </c>
      <c r="M49" s="484" t="s">
        <v>1141</v>
      </c>
      <c r="N49" s="365"/>
    </row>
    <row r="50" spans="2:15" ht="37.5" customHeight="1">
      <c r="B50" s="369"/>
      <c r="C50" s="488" t="s">
        <v>1142</v>
      </c>
      <c r="D50" s="485" t="s">
        <v>1143</v>
      </c>
      <c r="E50" s="485" t="s">
        <v>1144</v>
      </c>
      <c r="F50" s="486" t="s">
        <v>1019</v>
      </c>
      <c r="G50" s="486" t="s">
        <v>1019</v>
      </c>
      <c r="H50" s="486">
        <v>0</v>
      </c>
      <c r="I50" s="487">
        <v>0</v>
      </c>
      <c r="J50" s="487">
        <v>0</v>
      </c>
      <c r="K50" s="487">
        <v>1</v>
      </c>
      <c r="L50" s="486" t="s">
        <v>1019</v>
      </c>
      <c r="M50" s="486" t="s">
        <v>1038</v>
      </c>
      <c r="N50" s="365"/>
    </row>
    <row r="51" spans="2:15" ht="45" customHeight="1">
      <c r="B51" s="369"/>
      <c r="C51" s="488" t="s">
        <v>1145</v>
      </c>
      <c r="D51" s="485" t="s">
        <v>1146</v>
      </c>
      <c r="E51" s="485" t="s">
        <v>1147</v>
      </c>
      <c r="F51" s="486" t="s">
        <v>1148</v>
      </c>
      <c r="G51" s="486" t="s">
        <v>1148</v>
      </c>
      <c r="H51" s="486">
        <v>0</v>
      </c>
      <c r="I51" s="487">
        <v>2</v>
      </c>
      <c r="J51" s="487">
        <v>4</v>
      </c>
      <c r="K51" s="487">
        <v>6</v>
      </c>
      <c r="L51" s="486" t="s">
        <v>1148</v>
      </c>
      <c r="M51" s="486" t="s">
        <v>1149</v>
      </c>
      <c r="N51" s="365"/>
    </row>
    <row r="52" spans="2:15" ht="91.5" customHeight="1">
      <c r="B52" s="369"/>
      <c r="C52" s="482" t="s">
        <v>1264</v>
      </c>
      <c r="D52" s="483" t="s">
        <v>1151</v>
      </c>
      <c r="E52" s="483" t="s">
        <v>1115</v>
      </c>
      <c r="F52" s="484" t="s">
        <v>1099</v>
      </c>
      <c r="G52" s="484" t="s">
        <v>1099</v>
      </c>
      <c r="H52" s="484">
        <v>7</v>
      </c>
      <c r="I52" s="489">
        <v>10</v>
      </c>
      <c r="J52" s="489">
        <v>12</v>
      </c>
      <c r="K52" s="489">
        <v>15</v>
      </c>
      <c r="L52" s="484" t="s">
        <v>1099</v>
      </c>
      <c r="M52" s="484" t="s">
        <v>1036</v>
      </c>
      <c r="N52" s="365" t="s">
        <v>1539</v>
      </c>
      <c r="O52" t="s">
        <v>1538</v>
      </c>
    </row>
    <row r="53" spans="2:15" ht="35.25" customHeight="1">
      <c r="B53" s="369"/>
      <c r="C53" s="488" t="s">
        <v>1152</v>
      </c>
      <c r="D53" s="485" t="s">
        <v>1153</v>
      </c>
      <c r="E53" s="485" t="s">
        <v>1154</v>
      </c>
      <c r="F53" s="486" t="s">
        <v>1150</v>
      </c>
      <c r="G53" s="486" t="s">
        <v>1150</v>
      </c>
      <c r="H53" s="486">
        <v>50</v>
      </c>
      <c r="I53" s="487">
        <v>85</v>
      </c>
      <c r="J53" s="487">
        <v>85</v>
      </c>
      <c r="K53" s="487">
        <v>85</v>
      </c>
      <c r="L53" s="486" t="s">
        <v>1150</v>
      </c>
      <c r="M53" s="486" t="s">
        <v>1016</v>
      </c>
      <c r="N53" s="365"/>
    </row>
    <row r="54" spans="2:15" ht="37.5">
      <c r="B54" s="369"/>
      <c r="C54" s="488" t="s">
        <v>1155</v>
      </c>
      <c r="D54" s="485" t="s">
        <v>1156</v>
      </c>
      <c r="E54" s="485" t="s">
        <v>1157</v>
      </c>
      <c r="F54" s="486" t="s">
        <v>1024</v>
      </c>
      <c r="G54" s="486" t="s">
        <v>1024</v>
      </c>
      <c r="H54" s="486">
        <v>0</v>
      </c>
      <c r="I54" s="487">
        <v>0</v>
      </c>
      <c r="J54" s="487">
        <v>0.1</v>
      </c>
      <c r="K54" s="487">
        <v>0.3</v>
      </c>
      <c r="L54" s="486" t="s">
        <v>1024</v>
      </c>
      <c r="M54" s="486" t="s">
        <v>1025</v>
      </c>
      <c r="N54" s="365"/>
    </row>
    <row r="55" spans="2:15" ht="37.5">
      <c r="B55" s="369"/>
      <c r="C55" s="488" t="s">
        <v>1158</v>
      </c>
      <c r="D55" s="485" t="s">
        <v>1159</v>
      </c>
      <c r="E55" s="485" t="s">
        <v>1238</v>
      </c>
      <c r="F55" s="486" t="s">
        <v>1019</v>
      </c>
      <c r="G55" s="486" t="s">
        <v>1019</v>
      </c>
      <c r="H55" s="486">
        <v>2</v>
      </c>
      <c r="I55" s="487">
        <v>2</v>
      </c>
      <c r="J55" s="487">
        <v>3</v>
      </c>
      <c r="K55" s="487">
        <v>5</v>
      </c>
      <c r="L55" s="486" t="s">
        <v>1019</v>
      </c>
      <c r="M55" s="486" t="s">
        <v>1016</v>
      </c>
      <c r="N55" s="365"/>
    </row>
    <row r="56" spans="2:15" ht="52.5" customHeight="1">
      <c r="B56" s="369"/>
      <c r="C56" s="482" t="s">
        <v>1239</v>
      </c>
      <c r="D56" s="483" t="s">
        <v>1160</v>
      </c>
      <c r="E56" s="483" t="s">
        <v>1328</v>
      </c>
      <c r="F56" s="484" t="s">
        <v>1019</v>
      </c>
      <c r="G56" s="484" t="s">
        <v>1019</v>
      </c>
      <c r="H56" s="484"/>
      <c r="I56" s="489">
        <v>60</v>
      </c>
      <c r="J56" s="489">
        <v>70</v>
      </c>
      <c r="K56" s="489">
        <v>75</v>
      </c>
      <c r="L56" s="484" t="s">
        <v>1019</v>
      </c>
      <c r="M56" s="484" t="s">
        <v>1161</v>
      </c>
      <c r="N56" s="365"/>
    </row>
    <row r="57" spans="2:15" ht="36" customHeight="1">
      <c r="B57" s="369"/>
      <c r="C57" s="488" t="s">
        <v>1162</v>
      </c>
      <c r="D57" s="485" t="s">
        <v>1163</v>
      </c>
      <c r="E57" s="485" t="s">
        <v>1164</v>
      </c>
      <c r="F57" s="486" t="s">
        <v>1165</v>
      </c>
      <c r="G57" s="486" t="s">
        <v>1165</v>
      </c>
      <c r="H57" s="486">
        <v>1</v>
      </c>
      <c r="I57" s="487">
        <v>30</v>
      </c>
      <c r="J57" s="487">
        <v>40</v>
      </c>
      <c r="K57" s="487">
        <v>50</v>
      </c>
      <c r="L57" s="486" t="s">
        <v>1165</v>
      </c>
      <c r="M57" s="486" t="s">
        <v>1166</v>
      </c>
      <c r="N57" s="365"/>
    </row>
    <row r="58" spans="2:15" ht="33.75" customHeight="1">
      <c r="B58" s="369"/>
      <c r="C58" s="488" t="s">
        <v>1167</v>
      </c>
      <c r="D58" s="485" t="s">
        <v>1168</v>
      </c>
      <c r="E58" s="485" t="s">
        <v>1169</v>
      </c>
      <c r="F58" s="486" t="s">
        <v>1019</v>
      </c>
      <c r="G58" s="486" t="s">
        <v>1019</v>
      </c>
      <c r="H58" s="486">
        <v>0</v>
      </c>
      <c r="I58" s="487">
        <v>0</v>
      </c>
      <c r="J58" s="487">
        <v>0</v>
      </c>
      <c r="K58" s="487">
        <v>0</v>
      </c>
      <c r="L58" s="486" t="s">
        <v>1019</v>
      </c>
      <c r="M58" s="486" t="s">
        <v>1170</v>
      </c>
      <c r="N58" s="365"/>
    </row>
    <row r="59" spans="2:15" ht="51" customHeight="1">
      <c r="B59" s="369"/>
      <c r="C59" s="622" t="s">
        <v>1171</v>
      </c>
      <c r="D59" s="624" t="s">
        <v>1172</v>
      </c>
      <c r="E59" s="624" t="s">
        <v>1173</v>
      </c>
      <c r="F59" s="611" t="s">
        <v>1174</v>
      </c>
      <c r="G59" s="611" t="s">
        <v>1174</v>
      </c>
      <c r="H59" s="612">
        <v>4156</v>
      </c>
      <c r="I59" s="618">
        <v>3486</v>
      </c>
      <c r="J59" s="618">
        <v>3486</v>
      </c>
      <c r="K59" s="618">
        <v>3486</v>
      </c>
      <c r="L59" s="612" t="s">
        <v>1174</v>
      </c>
      <c r="M59" s="612" t="s">
        <v>1329</v>
      </c>
      <c r="N59" s="365"/>
    </row>
    <row r="60" spans="2:15">
      <c r="B60" s="364"/>
      <c r="C60" s="628"/>
      <c r="D60" s="629"/>
      <c r="E60" s="629"/>
      <c r="F60" s="611"/>
      <c r="G60" s="611"/>
      <c r="H60" s="613"/>
      <c r="I60" s="619"/>
      <c r="J60" s="619"/>
      <c r="K60" s="619"/>
      <c r="L60" s="613"/>
      <c r="M60" s="613"/>
      <c r="N60" s="365"/>
    </row>
    <row r="61" spans="2:15" ht="37.5" customHeight="1">
      <c r="B61" s="364"/>
      <c r="C61" s="628"/>
      <c r="D61" s="629"/>
      <c r="E61" s="629"/>
      <c r="F61" s="486" t="s">
        <v>1330</v>
      </c>
      <c r="G61" s="486" t="s">
        <v>1330</v>
      </c>
      <c r="H61" s="486">
        <v>469</v>
      </c>
      <c r="I61" s="487">
        <v>469</v>
      </c>
      <c r="J61" s="487">
        <v>500</v>
      </c>
      <c r="K61" s="487">
        <v>500</v>
      </c>
      <c r="L61" s="486" t="s">
        <v>1330</v>
      </c>
      <c r="M61" s="486" t="s">
        <v>1331</v>
      </c>
      <c r="N61" s="365"/>
    </row>
    <row r="62" spans="2:15" ht="60" customHeight="1">
      <c r="B62" s="364"/>
      <c r="C62" s="628"/>
      <c r="D62" s="629"/>
      <c r="E62" s="629"/>
      <c r="F62" s="612" t="s">
        <v>1261</v>
      </c>
      <c r="G62" s="612" t="s">
        <v>1261</v>
      </c>
      <c r="H62" s="612">
        <v>4156</v>
      </c>
      <c r="I62" s="618" t="s">
        <v>1319</v>
      </c>
      <c r="J62" s="618" t="s">
        <v>1319</v>
      </c>
      <c r="K62" s="618" t="s">
        <v>1319</v>
      </c>
      <c r="L62" s="612" t="s">
        <v>1261</v>
      </c>
      <c r="M62" s="612" t="s">
        <v>1262</v>
      </c>
      <c r="N62" s="365"/>
    </row>
    <row r="63" spans="2:15">
      <c r="B63" s="364"/>
      <c r="C63" s="623"/>
      <c r="D63" s="625"/>
      <c r="E63" s="625"/>
      <c r="F63" s="613"/>
      <c r="G63" s="613"/>
      <c r="H63" s="613"/>
      <c r="I63" s="619"/>
      <c r="J63" s="619"/>
      <c r="K63" s="619"/>
      <c r="L63" s="613"/>
      <c r="M63" s="613"/>
      <c r="N63" s="365"/>
    </row>
    <row r="64" spans="2:15" ht="39">
      <c r="B64" s="364"/>
      <c r="C64" s="482" t="s">
        <v>1240</v>
      </c>
      <c r="D64" s="483" t="s">
        <v>1288</v>
      </c>
      <c r="E64" s="483" t="s">
        <v>1241</v>
      </c>
      <c r="F64" s="489" t="s">
        <v>1175</v>
      </c>
      <c r="G64" s="489" t="s">
        <v>1175</v>
      </c>
      <c r="H64" s="489"/>
      <c r="I64" s="489">
        <v>135</v>
      </c>
      <c r="J64" s="489">
        <v>130</v>
      </c>
      <c r="K64" s="489">
        <v>125</v>
      </c>
      <c r="L64" s="489" t="s">
        <v>1175</v>
      </c>
      <c r="M64" s="484" t="s">
        <v>1332</v>
      </c>
      <c r="N64" s="365"/>
    </row>
    <row r="65" spans="2:14" ht="25.05">
      <c r="B65" s="369"/>
      <c r="C65" s="488" t="s">
        <v>1176</v>
      </c>
      <c r="D65" s="485" t="s">
        <v>1280</v>
      </c>
      <c r="E65" s="485" t="s">
        <v>1242</v>
      </c>
      <c r="F65" s="486" t="s">
        <v>1177</v>
      </c>
      <c r="G65" s="486" t="s">
        <v>1177</v>
      </c>
      <c r="H65" s="487" t="s">
        <v>1282</v>
      </c>
      <c r="I65" s="487" t="s">
        <v>1282</v>
      </c>
      <c r="J65" s="487">
        <v>8000</v>
      </c>
      <c r="K65" s="487" t="s">
        <v>1282</v>
      </c>
      <c r="L65" s="486" t="s">
        <v>1177</v>
      </c>
      <c r="M65" s="486" t="s">
        <v>1178</v>
      </c>
      <c r="N65" s="365"/>
    </row>
    <row r="66" spans="2:14" ht="25.05">
      <c r="B66" s="369"/>
      <c r="C66" s="488" t="s">
        <v>1179</v>
      </c>
      <c r="D66" s="485" t="s">
        <v>1243</v>
      </c>
      <c r="E66" s="488" t="s">
        <v>1333</v>
      </c>
      <c r="F66" s="486" t="s">
        <v>1180</v>
      </c>
      <c r="G66" s="486" t="s">
        <v>1180</v>
      </c>
      <c r="H66" s="486" t="s">
        <v>1525</v>
      </c>
      <c r="I66" s="487">
        <v>2</v>
      </c>
      <c r="J66" s="487">
        <v>2</v>
      </c>
      <c r="K66" s="487">
        <v>1</v>
      </c>
      <c r="L66" s="486" t="s">
        <v>1180</v>
      </c>
      <c r="M66" s="486" t="s">
        <v>1130</v>
      </c>
      <c r="N66" s="365"/>
    </row>
    <row r="67" spans="2:14" ht="49.5" customHeight="1">
      <c r="B67" s="364"/>
      <c r="C67" s="488" t="s">
        <v>1181</v>
      </c>
      <c r="D67" s="485" t="s">
        <v>1182</v>
      </c>
      <c r="E67" s="485" t="s">
        <v>1244</v>
      </c>
      <c r="F67" s="486" t="s">
        <v>1019</v>
      </c>
      <c r="G67" s="486" t="s">
        <v>1019</v>
      </c>
      <c r="H67" s="486">
        <v>0</v>
      </c>
      <c r="I67" s="487">
        <v>0.27</v>
      </c>
      <c r="J67" s="487">
        <v>0.3</v>
      </c>
      <c r="K67" s="487">
        <v>0</v>
      </c>
      <c r="L67" s="486" t="s">
        <v>1019</v>
      </c>
      <c r="M67" s="486" t="s">
        <v>1183</v>
      </c>
      <c r="N67" s="365"/>
    </row>
    <row r="68" spans="2:14" ht="61.5" customHeight="1">
      <c r="B68" s="364"/>
      <c r="C68" s="482" t="s">
        <v>1245</v>
      </c>
      <c r="D68" s="483" t="s">
        <v>1184</v>
      </c>
      <c r="E68" s="483" t="s">
        <v>1185</v>
      </c>
      <c r="F68" s="484" t="s">
        <v>1186</v>
      </c>
      <c r="G68" s="484" t="s">
        <v>1186</v>
      </c>
      <c r="H68" s="484">
        <v>19652</v>
      </c>
      <c r="I68" s="489">
        <v>19691</v>
      </c>
      <c r="J68" s="489">
        <v>19887</v>
      </c>
      <c r="K68" s="489">
        <v>20000</v>
      </c>
      <c r="L68" s="484" t="s">
        <v>1186</v>
      </c>
      <c r="M68" s="484" t="s">
        <v>1187</v>
      </c>
      <c r="N68" s="365"/>
    </row>
    <row r="69" spans="2:14" ht="25.05">
      <c r="B69" s="364"/>
      <c r="C69" s="488" t="s">
        <v>1188</v>
      </c>
      <c r="D69" s="485" t="s">
        <v>1189</v>
      </c>
      <c r="E69" s="485" t="s">
        <v>1190</v>
      </c>
      <c r="F69" s="486" t="s">
        <v>1019</v>
      </c>
      <c r="G69" s="486" t="s">
        <v>1019</v>
      </c>
      <c r="H69" s="486">
        <v>0</v>
      </c>
      <c r="I69" s="487">
        <v>0</v>
      </c>
      <c r="J69" s="487">
        <v>1</v>
      </c>
      <c r="K69" s="487">
        <v>1</v>
      </c>
      <c r="L69" s="486" t="s">
        <v>1019</v>
      </c>
      <c r="M69" s="486" t="s">
        <v>1029</v>
      </c>
      <c r="N69" s="365"/>
    </row>
    <row r="70" spans="2:14" ht="25.05">
      <c r="B70" s="364"/>
      <c r="C70" s="488" t="s">
        <v>1191</v>
      </c>
      <c r="D70" s="485" t="s">
        <v>1192</v>
      </c>
      <c r="E70" s="485" t="s">
        <v>1193</v>
      </c>
      <c r="F70" s="486" t="s">
        <v>1194</v>
      </c>
      <c r="G70" s="486" t="s">
        <v>1194</v>
      </c>
      <c r="H70" s="486">
        <v>0</v>
      </c>
      <c r="I70" s="487">
        <v>0</v>
      </c>
      <c r="J70" s="487">
        <v>0</v>
      </c>
      <c r="K70" s="487">
        <v>1</v>
      </c>
      <c r="L70" s="486" t="s">
        <v>1194</v>
      </c>
      <c r="M70" s="486" t="s">
        <v>1025</v>
      </c>
      <c r="N70" s="365"/>
    </row>
    <row r="71" spans="2:14" ht="31.5" customHeight="1">
      <c r="B71" s="369"/>
      <c r="C71" s="488" t="s">
        <v>1195</v>
      </c>
      <c r="D71" s="485" t="s">
        <v>1196</v>
      </c>
      <c r="E71" s="485" t="s">
        <v>1197</v>
      </c>
      <c r="F71" s="486" t="s">
        <v>1019</v>
      </c>
      <c r="G71" s="486" t="s">
        <v>1019</v>
      </c>
      <c r="H71" s="486">
        <v>0</v>
      </c>
      <c r="I71" s="487">
        <v>0</v>
      </c>
      <c r="J71" s="487">
        <v>0</v>
      </c>
      <c r="K71" s="487">
        <v>0</v>
      </c>
      <c r="L71" s="486" t="s">
        <v>1019</v>
      </c>
      <c r="M71" s="486" t="s">
        <v>1038</v>
      </c>
      <c r="N71" s="365"/>
    </row>
    <row r="72" spans="2:14" ht="43.5" customHeight="1">
      <c r="B72" s="364"/>
      <c r="C72" s="482" t="s">
        <v>1246</v>
      </c>
      <c r="D72" s="483" t="s">
        <v>1198</v>
      </c>
      <c r="E72" s="483" t="s">
        <v>1199</v>
      </c>
      <c r="F72" s="484" t="s">
        <v>1200</v>
      </c>
      <c r="G72" s="484" t="s">
        <v>1200</v>
      </c>
      <c r="H72" s="489">
        <v>560</v>
      </c>
      <c r="I72" s="489">
        <v>560</v>
      </c>
      <c r="J72" s="489">
        <v>520</v>
      </c>
      <c r="K72" s="489">
        <v>510</v>
      </c>
      <c r="L72" s="484" t="s">
        <v>1200</v>
      </c>
      <c r="M72" s="484" t="s">
        <v>1201</v>
      </c>
      <c r="N72" s="365"/>
    </row>
    <row r="73" spans="2:14" ht="41.25" customHeight="1">
      <c r="B73" s="364"/>
      <c r="C73" s="488" t="s">
        <v>1202</v>
      </c>
      <c r="D73" s="485" t="s">
        <v>1203</v>
      </c>
      <c r="E73" s="485" t="s">
        <v>1283</v>
      </c>
      <c r="F73" s="486" t="s">
        <v>1204</v>
      </c>
      <c r="G73" s="486" t="s">
        <v>1204</v>
      </c>
      <c r="H73" s="486">
        <v>21</v>
      </c>
      <c r="I73" s="487">
        <v>21</v>
      </c>
      <c r="J73" s="487">
        <v>21</v>
      </c>
      <c r="K73" s="487">
        <v>21</v>
      </c>
      <c r="L73" s="486" t="s">
        <v>1204</v>
      </c>
      <c r="M73" s="486" t="s">
        <v>1205</v>
      </c>
      <c r="N73" s="365"/>
    </row>
    <row r="74" spans="2:14" ht="38.25" customHeight="1">
      <c r="B74" s="364"/>
      <c r="C74" s="622" t="s">
        <v>1206</v>
      </c>
      <c r="D74" s="624" t="s">
        <v>1207</v>
      </c>
      <c r="E74" s="485" t="s">
        <v>1208</v>
      </c>
      <c r="F74" s="486" t="s">
        <v>1530</v>
      </c>
      <c r="G74" s="486" t="s">
        <v>1209</v>
      </c>
      <c r="H74" s="486">
        <v>82.9</v>
      </c>
      <c r="I74" s="487">
        <v>80</v>
      </c>
      <c r="J74" s="487">
        <v>80</v>
      </c>
      <c r="K74" s="487">
        <v>84</v>
      </c>
      <c r="L74" s="486" t="s">
        <v>1209</v>
      </c>
      <c r="M74" s="486" t="s">
        <v>1064</v>
      </c>
      <c r="N74" s="365"/>
    </row>
    <row r="75" spans="2:14" ht="37.5">
      <c r="B75" s="364"/>
      <c r="C75" s="628"/>
      <c r="D75" s="629"/>
      <c r="E75" s="485" t="s">
        <v>1210</v>
      </c>
      <c r="F75" s="486" t="s">
        <v>1019</v>
      </c>
      <c r="G75" s="486" t="s">
        <v>1019</v>
      </c>
      <c r="H75" s="486">
        <v>1</v>
      </c>
      <c r="I75" s="487">
        <v>2</v>
      </c>
      <c r="J75" s="487">
        <v>3</v>
      </c>
      <c r="K75" s="487">
        <v>4</v>
      </c>
      <c r="L75" s="486" t="s">
        <v>1019</v>
      </c>
      <c r="M75" s="486" t="s">
        <v>1037</v>
      </c>
      <c r="N75" s="365"/>
    </row>
    <row r="76" spans="2:14" ht="37.5" customHeight="1">
      <c r="B76" s="364"/>
      <c r="C76" s="623"/>
      <c r="D76" s="625"/>
      <c r="E76" s="485" t="s">
        <v>1211</v>
      </c>
      <c r="F76" s="486" t="s">
        <v>1028</v>
      </c>
      <c r="G76" s="486" t="s">
        <v>1028</v>
      </c>
      <c r="H76" s="486">
        <v>1.6</v>
      </c>
      <c r="I76" s="487">
        <v>2</v>
      </c>
      <c r="J76" s="487">
        <v>3</v>
      </c>
      <c r="K76" s="487">
        <v>4</v>
      </c>
      <c r="L76" s="486" t="s">
        <v>1028</v>
      </c>
      <c r="M76" s="486" t="s">
        <v>1070</v>
      </c>
      <c r="N76" s="365"/>
    </row>
    <row r="77" spans="2:14" ht="51" customHeight="1">
      <c r="B77" s="364"/>
      <c r="C77" s="622" t="s">
        <v>1212</v>
      </c>
      <c r="D77" s="624" t="s">
        <v>1213</v>
      </c>
      <c r="E77" s="485" t="s">
        <v>1247</v>
      </c>
      <c r="F77" s="486" t="s">
        <v>1214</v>
      </c>
      <c r="G77" s="486" t="s">
        <v>1214</v>
      </c>
      <c r="H77" s="486">
        <v>0.74099999999999999</v>
      </c>
      <c r="I77" s="487">
        <v>0.80700000000000005</v>
      </c>
      <c r="J77" s="487">
        <v>0.246</v>
      </c>
      <c r="K77" s="487">
        <v>1.8759999999999999</v>
      </c>
      <c r="L77" s="486" t="s">
        <v>1214</v>
      </c>
      <c r="M77" s="486" t="s">
        <v>1215</v>
      </c>
      <c r="N77" s="365"/>
    </row>
    <row r="78" spans="2:14" ht="25.05">
      <c r="B78" s="364"/>
      <c r="C78" s="628"/>
      <c r="D78" s="629"/>
      <c r="E78" s="485" t="s">
        <v>1216</v>
      </c>
      <c r="F78" s="486" t="s">
        <v>1217</v>
      </c>
      <c r="G78" s="486" t="s">
        <v>1217</v>
      </c>
      <c r="H78" s="486">
        <v>1.581</v>
      </c>
      <c r="I78" s="487">
        <v>1.2949999999999999</v>
      </c>
      <c r="J78" s="487">
        <v>2.512</v>
      </c>
      <c r="K78" s="487">
        <v>2</v>
      </c>
      <c r="L78" s="486" t="s">
        <v>1217</v>
      </c>
      <c r="M78" s="486" t="s">
        <v>1218</v>
      </c>
      <c r="N78" s="365"/>
    </row>
    <row r="79" spans="2:14" ht="25.5" thickBot="1">
      <c r="B79" s="364"/>
      <c r="C79" s="623"/>
      <c r="D79" s="625"/>
      <c r="E79" s="485" t="s">
        <v>1219</v>
      </c>
      <c r="F79" s="486" t="s">
        <v>1019</v>
      </c>
      <c r="G79" s="486" t="s">
        <v>1019</v>
      </c>
      <c r="H79" s="493">
        <v>0</v>
      </c>
      <c r="I79" s="487">
        <v>1</v>
      </c>
      <c r="J79" s="487">
        <v>0</v>
      </c>
      <c r="K79" s="487">
        <v>0</v>
      </c>
      <c r="L79" s="486" t="s">
        <v>1019</v>
      </c>
      <c r="M79" s="486" t="s">
        <v>1220</v>
      </c>
      <c r="N79" s="365"/>
    </row>
    <row r="80" spans="2:14" ht="107.55" customHeight="1">
      <c r="B80" s="364"/>
      <c r="C80" s="618" t="s">
        <v>1222</v>
      </c>
      <c r="D80" s="624" t="s">
        <v>1248</v>
      </c>
      <c r="E80" s="485" t="s">
        <v>1223</v>
      </c>
      <c r="F80" s="486" t="s">
        <v>1224</v>
      </c>
      <c r="G80" s="491" t="s">
        <v>1224</v>
      </c>
      <c r="H80" s="495">
        <v>8.6999999999999993</v>
      </c>
      <c r="I80" s="496" t="s">
        <v>1284</v>
      </c>
      <c r="J80" s="496" t="s">
        <v>1285</v>
      </c>
      <c r="K80" s="496" t="s">
        <v>1286</v>
      </c>
      <c r="L80" s="486" t="s">
        <v>1224</v>
      </c>
      <c r="M80" s="486" t="s">
        <v>1063</v>
      </c>
      <c r="N80" s="365"/>
    </row>
    <row r="81" spans="2:24" ht="102.6" customHeight="1" thickBot="1">
      <c r="B81" s="364"/>
      <c r="C81" s="619"/>
      <c r="D81" s="625"/>
      <c r="E81" s="485" t="s">
        <v>1225</v>
      </c>
      <c r="F81" s="486" t="s">
        <v>1226</v>
      </c>
      <c r="G81" s="491" t="s">
        <v>1226</v>
      </c>
      <c r="H81" s="495">
        <v>63.05</v>
      </c>
      <c r="I81" s="497" t="s">
        <v>1334</v>
      </c>
      <c r="J81" s="497" t="s">
        <v>1335</v>
      </c>
      <c r="K81" s="497" t="s">
        <v>1336</v>
      </c>
      <c r="L81" s="486" t="s">
        <v>1226</v>
      </c>
      <c r="M81" s="486" t="s">
        <v>1227</v>
      </c>
      <c r="N81" s="365"/>
    </row>
    <row r="82" spans="2:24" ht="42.75" customHeight="1">
      <c r="B82" s="364"/>
      <c r="C82" s="488" t="s">
        <v>1228</v>
      </c>
      <c r="D82" s="485" t="s">
        <v>1249</v>
      </c>
      <c r="E82" s="485" t="s">
        <v>1229</v>
      </c>
      <c r="F82" s="486" t="s">
        <v>1148</v>
      </c>
      <c r="G82" s="486" t="s">
        <v>1148</v>
      </c>
      <c r="H82" s="494">
        <v>18</v>
      </c>
      <c r="I82" s="487">
        <v>0</v>
      </c>
      <c r="J82" s="487">
        <v>0</v>
      </c>
      <c r="K82" s="487">
        <v>1</v>
      </c>
      <c r="L82" s="486" t="s">
        <v>1148</v>
      </c>
      <c r="M82" s="486" t="s">
        <v>1221</v>
      </c>
      <c r="N82" s="365"/>
      <c r="X82" s="370"/>
    </row>
    <row r="83" spans="2:24">
      <c r="B83" s="364"/>
      <c r="N83" s="365"/>
    </row>
    <row r="84" spans="2:24">
      <c r="B84" s="364"/>
      <c r="N84" s="365"/>
    </row>
    <row r="85" spans="2:24">
      <c r="B85" s="364"/>
      <c r="N85" s="365"/>
    </row>
    <row r="86" spans="2:24">
      <c r="B86" s="364"/>
      <c r="N86" s="365"/>
    </row>
    <row r="87" spans="2:24" ht="13.05" thickBot="1">
      <c r="B87" s="498"/>
      <c r="C87" s="499"/>
      <c r="D87" s="499"/>
      <c r="E87" s="499"/>
      <c r="F87" s="500"/>
      <c r="G87" s="500"/>
      <c r="H87" s="500"/>
      <c r="I87" s="500"/>
      <c r="J87" s="500"/>
      <c r="K87" s="500"/>
      <c r="L87" s="500"/>
      <c r="M87" s="500"/>
      <c r="N87" s="501"/>
    </row>
  </sheetData>
  <mergeCells count="44">
    <mergeCell ref="L62:L63"/>
    <mergeCell ref="M62:M63"/>
    <mergeCell ref="M59:M60"/>
    <mergeCell ref="E59:E63"/>
    <mergeCell ref="C14:C16"/>
    <mergeCell ref="D14:D16"/>
    <mergeCell ref="C23:C24"/>
    <mergeCell ref="D23:D24"/>
    <mergeCell ref="C59:C63"/>
    <mergeCell ref="D59:D63"/>
    <mergeCell ref="H59:H60"/>
    <mergeCell ref="H62:H63"/>
    <mergeCell ref="C80:C81"/>
    <mergeCell ref="D80:D81"/>
    <mergeCell ref="D11:D12"/>
    <mergeCell ref="F7:F8"/>
    <mergeCell ref="I7:K7"/>
    <mergeCell ref="C77:C79"/>
    <mergeCell ref="D77:D79"/>
    <mergeCell ref="C74:C76"/>
    <mergeCell ref="D74:D76"/>
    <mergeCell ref="D7:D8"/>
    <mergeCell ref="E7:E8"/>
    <mergeCell ref="C45:C46"/>
    <mergeCell ref="D45:D46"/>
    <mergeCell ref="I59:I60"/>
    <mergeCell ref="J59:J60"/>
    <mergeCell ref="K59:K60"/>
    <mergeCell ref="G7:G8"/>
    <mergeCell ref="G59:G60"/>
    <mergeCell ref="G62:G63"/>
    <mergeCell ref="C6:D6"/>
    <mergeCell ref="B3:N3"/>
    <mergeCell ref="B4:N4"/>
    <mergeCell ref="F62:F63"/>
    <mergeCell ref="I62:I63"/>
    <mergeCell ref="J62:J63"/>
    <mergeCell ref="K62:K63"/>
    <mergeCell ref="C7:C8"/>
    <mergeCell ref="L7:L8"/>
    <mergeCell ref="M7:M8"/>
    <mergeCell ref="L59:L60"/>
    <mergeCell ref="F59:F60"/>
    <mergeCell ref="C11: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C600F-3CA1-484D-8676-44DBA94AE2DD}">
  <sheetPr codeName="Lapas4">
    <pageSetUpPr fitToPage="1"/>
  </sheetPr>
  <dimension ref="B1:V23"/>
  <sheetViews>
    <sheetView showGridLines="0" workbookViewId="0">
      <pane xSplit="11" ySplit="4" topLeftCell="L5" activePane="bottomRight" state="frozen"/>
      <selection pane="topRight" activeCell="L1" sqref="L1"/>
      <selection pane="bottomLeft" activeCell="A7" sqref="A7"/>
      <selection pane="bottomRight" activeCell="O23" sqref="O23"/>
    </sheetView>
  </sheetViews>
  <sheetFormatPr defaultRowHeight="13.2"/>
  <cols>
    <col min="7" max="7" width="7.21875" customWidth="1"/>
    <col min="8" max="8" width="7" customWidth="1"/>
    <col min="11" max="11" width="13" customWidth="1"/>
    <col min="12" max="12" width="2.44140625" customWidth="1"/>
  </cols>
  <sheetData>
    <row r="1" spans="2:12" ht="67.2" customHeight="1">
      <c r="B1" s="362"/>
      <c r="C1" s="363"/>
      <c r="D1" s="363"/>
      <c r="E1" s="363"/>
      <c r="F1" s="363"/>
      <c r="G1" s="363"/>
      <c r="H1" s="363"/>
      <c r="I1" s="636"/>
      <c r="J1" s="636"/>
      <c r="K1" s="636"/>
      <c r="L1" s="637"/>
    </row>
    <row r="2" spans="2:12">
      <c r="B2" s="364"/>
      <c r="L2" s="365"/>
    </row>
    <row r="3" spans="2:12">
      <c r="B3" s="364"/>
      <c r="L3" s="365"/>
    </row>
    <row r="4" spans="2:12" ht="49.5" customHeight="1">
      <c r="B4" s="638" t="s">
        <v>1552</v>
      </c>
      <c r="C4" s="634"/>
      <c r="D4" s="634"/>
      <c r="E4" s="634"/>
      <c r="F4" s="634"/>
      <c r="G4" s="634"/>
      <c r="H4" s="634"/>
      <c r="I4" s="634"/>
      <c r="J4" s="634"/>
      <c r="K4" s="634"/>
      <c r="L4" s="635"/>
    </row>
    <row r="5" spans="2:12">
      <c r="B5" s="364"/>
      <c r="L5" s="365"/>
    </row>
    <row r="6" spans="2:12" ht="13.2" customHeight="1">
      <c r="B6" s="364"/>
      <c r="L6" s="365"/>
    </row>
    <row r="7" spans="2:12" ht="40.950000000000003" customHeight="1">
      <c r="B7" s="638" t="s">
        <v>1549</v>
      </c>
      <c r="C7" s="639"/>
      <c r="D7" s="639"/>
      <c r="E7" s="639"/>
      <c r="F7" s="639"/>
      <c r="G7" s="639"/>
      <c r="H7" s="639"/>
      <c r="I7" s="639"/>
      <c r="J7" s="639"/>
      <c r="K7" s="639"/>
      <c r="L7" s="640"/>
    </row>
    <row r="8" spans="2:12" ht="13.5" customHeight="1">
      <c r="B8" s="376"/>
      <c r="C8" s="377"/>
      <c r="D8" s="377"/>
      <c r="E8" s="377"/>
      <c r="F8" s="377"/>
      <c r="G8" s="377"/>
      <c r="H8" s="377"/>
      <c r="I8" s="377"/>
      <c r="J8" s="377"/>
      <c r="K8" s="377"/>
      <c r="L8" s="365"/>
    </row>
    <row r="9" spans="2:12" ht="16.95" customHeight="1">
      <c r="B9" s="641" t="s">
        <v>1321</v>
      </c>
      <c r="C9" s="642"/>
      <c r="D9" s="642"/>
      <c r="E9" s="642"/>
      <c r="F9" s="642"/>
      <c r="G9" s="642"/>
      <c r="H9" s="642"/>
      <c r="I9" s="642"/>
      <c r="J9" s="642"/>
      <c r="K9" s="642"/>
      <c r="L9" s="643"/>
    </row>
    <row r="10" spans="2:12" ht="13.2" customHeight="1">
      <c r="B10" s="376"/>
      <c r="C10" s="377"/>
      <c r="D10" s="377"/>
      <c r="E10" s="377"/>
      <c r="F10" s="377"/>
      <c r="G10" s="377"/>
      <c r="H10" s="377"/>
      <c r="I10" s="377"/>
      <c r="J10" s="377"/>
      <c r="K10" s="377"/>
      <c r="L10" s="365"/>
    </row>
    <row r="11" spans="2:12" ht="13.2" customHeight="1">
      <c r="B11" s="630" t="s">
        <v>999</v>
      </c>
      <c r="C11" s="631"/>
      <c r="D11" s="631"/>
      <c r="E11" s="631"/>
      <c r="F11" s="631"/>
      <c r="G11" s="631"/>
      <c r="H11" s="631"/>
      <c r="I11" s="631"/>
      <c r="J11" s="631"/>
      <c r="K11" s="631"/>
      <c r="L11" s="632"/>
    </row>
    <row r="12" spans="2:12">
      <c r="B12" s="630"/>
      <c r="C12" s="631"/>
      <c r="D12" s="631"/>
      <c r="E12" s="631"/>
      <c r="F12" s="631"/>
      <c r="G12" s="631"/>
      <c r="H12" s="631"/>
      <c r="I12" s="631"/>
      <c r="J12" s="631"/>
      <c r="K12" s="631"/>
      <c r="L12" s="632"/>
    </row>
    <row r="13" spans="2:12">
      <c r="B13" s="630"/>
      <c r="C13" s="631"/>
      <c r="D13" s="631"/>
      <c r="E13" s="631"/>
      <c r="F13" s="631"/>
      <c r="G13" s="631"/>
      <c r="H13" s="631"/>
      <c r="I13" s="631"/>
      <c r="J13" s="631"/>
      <c r="K13" s="631"/>
      <c r="L13" s="632"/>
    </row>
    <row r="14" spans="2:12">
      <c r="B14" s="630"/>
      <c r="C14" s="631"/>
      <c r="D14" s="631"/>
      <c r="E14" s="631"/>
      <c r="F14" s="631"/>
      <c r="G14" s="631"/>
      <c r="H14" s="631"/>
      <c r="I14" s="631"/>
      <c r="J14" s="631"/>
      <c r="K14" s="631"/>
      <c r="L14" s="632"/>
    </row>
    <row r="15" spans="2:12" ht="9" customHeight="1">
      <c r="B15" s="630"/>
      <c r="C15" s="631"/>
      <c r="D15" s="631"/>
      <c r="E15" s="631"/>
      <c r="F15" s="631"/>
      <c r="G15" s="631"/>
      <c r="H15" s="631"/>
      <c r="I15" s="631"/>
      <c r="J15" s="631"/>
      <c r="K15" s="631"/>
      <c r="L15" s="632"/>
    </row>
    <row r="16" spans="2:12">
      <c r="B16" s="376"/>
      <c r="C16" s="377"/>
      <c r="D16" s="377"/>
      <c r="E16" s="377"/>
      <c r="F16" s="377"/>
      <c r="G16" s="377"/>
      <c r="H16" s="377"/>
      <c r="I16" s="377"/>
      <c r="J16" s="377"/>
      <c r="K16" s="377"/>
      <c r="L16" s="365"/>
    </row>
    <row r="17" spans="2:22">
      <c r="B17" s="633" t="s">
        <v>1322</v>
      </c>
      <c r="C17" s="634"/>
      <c r="D17" s="634"/>
      <c r="E17" s="634"/>
      <c r="F17" s="634"/>
      <c r="G17" s="634"/>
      <c r="H17" s="634"/>
      <c r="I17" s="634"/>
      <c r="J17" s="634"/>
      <c r="K17" s="634"/>
      <c r="L17" s="635"/>
      <c r="V17" t="s">
        <v>1337</v>
      </c>
    </row>
    <row r="18" spans="2:22">
      <c r="B18" s="376"/>
      <c r="C18" s="377"/>
      <c r="D18" s="377"/>
      <c r="E18" s="377"/>
      <c r="F18" s="377"/>
      <c r="G18" s="377"/>
      <c r="H18" s="377"/>
      <c r="I18" s="377"/>
      <c r="J18" s="377"/>
      <c r="K18" s="377"/>
      <c r="L18" s="365"/>
    </row>
    <row r="19" spans="2:22" ht="13.2" customHeight="1">
      <c r="B19" s="630" t="s">
        <v>1271</v>
      </c>
      <c r="C19" s="631"/>
      <c r="D19" s="631"/>
      <c r="E19" s="631"/>
      <c r="F19" s="631"/>
      <c r="G19" s="631"/>
      <c r="H19" s="631"/>
      <c r="I19" s="631"/>
      <c r="J19" s="631"/>
      <c r="K19" s="631"/>
      <c r="L19" s="375"/>
    </row>
    <row r="20" spans="2:22" ht="13.2" customHeight="1">
      <c r="B20" s="630"/>
      <c r="C20" s="631"/>
      <c r="D20" s="631"/>
      <c r="E20" s="631"/>
      <c r="F20" s="631"/>
      <c r="G20" s="631"/>
      <c r="H20" s="631"/>
      <c r="I20" s="631"/>
      <c r="J20" s="631"/>
      <c r="K20" s="631"/>
      <c r="L20" s="365"/>
    </row>
    <row r="21" spans="2:22">
      <c r="B21" s="630"/>
      <c r="C21" s="631"/>
      <c r="D21" s="631"/>
      <c r="E21" s="631"/>
      <c r="F21" s="631"/>
      <c r="G21" s="631"/>
      <c r="H21" s="631"/>
      <c r="I21" s="631"/>
      <c r="J21" s="631"/>
      <c r="K21" s="631"/>
      <c r="L21" s="365"/>
    </row>
    <row r="22" spans="2:22">
      <c r="B22" s="630"/>
      <c r="C22" s="631"/>
      <c r="D22" s="631"/>
      <c r="E22" s="631"/>
      <c r="F22" s="631"/>
      <c r="G22" s="631"/>
      <c r="H22" s="631"/>
      <c r="I22" s="631"/>
      <c r="J22" s="631"/>
      <c r="K22" s="631"/>
      <c r="L22" s="365"/>
    </row>
    <row r="23" spans="2:22" ht="232.95" customHeight="1" thickBot="1">
      <c r="B23" s="384"/>
      <c r="C23" s="385"/>
      <c r="D23" s="385"/>
      <c r="E23" s="385"/>
      <c r="F23" s="385"/>
      <c r="G23" s="385"/>
      <c r="H23" s="385"/>
      <c r="I23" s="385"/>
      <c r="J23" s="385"/>
      <c r="K23" s="385"/>
      <c r="L23" s="386"/>
    </row>
  </sheetData>
  <mergeCells count="7">
    <mergeCell ref="B11:L15"/>
    <mergeCell ref="B17:L17"/>
    <mergeCell ref="B19:K22"/>
    <mergeCell ref="I1:L1"/>
    <mergeCell ref="B4:L4"/>
    <mergeCell ref="B7:L7"/>
    <mergeCell ref="B9:L9"/>
  </mergeCells>
  <pageMargins left="0.7" right="0.7" top="0.75" bottom="0.75" header="0.3" footer="0.3"/>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E01DC-FC68-49B7-B2D7-D2255C50C2B6}">
  <sheetPr codeName="Lapas7">
    <pageSetUpPr fitToPage="1"/>
  </sheetPr>
  <dimension ref="B2:W55"/>
  <sheetViews>
    <sheetView zoomScale="115" zoomScaleNormal="115" workbookViewId="0">
      <selection activeCell="L12" sqref="L12"/>
    </sheetView>
  </sheetViews>
  <sheetFormatPr defaultColWidth="9.21875" defaultRowHeight="13.2"/>
  <cols>
    <col min="1" max="2" width="9.21875" style="371"/>
    <col min="3" max="3" width="8.21875" style="371" customWidth="1"/>
    <col min="4" max="4" width="30.77734375" style="371" customWidth="1"/>
    <col min="5" max="5" width="15.44140625" style="371" customWidth="1"/>
    <col min="6" max="7" width="15.21875" style="371" customWidth="1"/>
    <col min="8" max="8" width="14.77734375" style="371" customWidth="1"/>
    <col min="9" max="9" width="10.77734375" style="371" customWidth="1"/>
    <col min="10" max="21" width="9.21875" style="371" customWidth="1"/>
    <col min="22" max="22" width="14" style="371" customWidth="1"/>
    <col min="23" max="23" width="9.5546875" style="371" customWidth="1"/>
    <col min="24" max="24" width="9.21875" style="371" customWidth="1"/>
    <col min="25" max="16384" width="9.21875" style="371"/>
  </cols>
  <sheetData>
    <row r="2" spans="2:22" ht="49.2" customHeight="1">
      <c r="C2" s="647" t="s">
        <v>1672</v>
      </c>
      <c r="D2" s="647"/>
      <c r="E2" s="647"/>
      <c r="F2" s="647"/>
      <c r="G2" s="647"/>
      <c r="H2" s="647"/>
    </row>
    <row r="3" spans="2:22" ht="41.25" customHeight="1">
      <c r="C3" s="649" t="s">
        <v>1562</v>
      </c>
      <c r="D3" s="649"/>
      <c r="E3" s="649"/>
      <c r="F3" s="649"/>
      <c r="G3" s="649"/>
      <c r="H3" s="649"/>
    </row>
    <row r="4" spans="2:22" ht="331.2" customHeight="1">
      <c r="C4" s="651"/>
      <c r="D4" s="651"/>
      <c r="E4" s="651"/>
      <c r="F4" s="651"/>
      <c r="G4" s="651"/>
      <c r="H4" s="651"/>
    </row>
    <row r="5" spans="2:22" ht="57" customHeight="1"/>
    <row r="6" spans="2:22">
      <c r="C6" s="648" t="s">
        <v>1606</v>
      </c>
      <c r="D6" s="648"/>
      <c r="E6" s="648"/>
      <c r="F6" s="648"/>
      <c r="G6" s="648"/>
      <c r="H6" s="648"/>
    </row>
    <row r="7" spans="2:22" ht="40.5" customHeight="1">
      <c r="B7" s="372"/>
      <c r="C7" s="452" t="s">
        <v>934</v>
      </c>
      <c r="D7" s="452" t="s">
        <v>935</v>
      </c>
      <c r="E7" s="453" t="s">
        <v>1563</v>
      </c>
      <c r="F7" s="453" t="s">
        <v>1339</v>
      </c>
      <c r="G7" s="453" t="s">
        <v>1574</v>
      </c>
      <c r="H7" s="453" t="s">
        <v>1575</v>
      </c>
      <c r="I7" s="389"/>
      <c r="J7" s="389"/>
      <c r="K7" s="389"/>
      <c r="L7" s="389"/>
      <c r="M7" s="389"/>
      <c r="N7" s="389"/>
      <c r="O7" s="389"/>
      <c r="P7" s="389"/>
      <c r="Q7" s="389"/>
      <c r="R7" s="389"/>
    </row>
    <row r="8" spans="2:22" ht="22.5" hidden="1" customHeight="1">
      <c r="B8" s="372"/>
      <c r="C8" s="454">
        <v>1</v>
      </c>
      <c r="D8" s="454">
        <v>2</v>
      </c>
      <c r="E8" s="455">
        <v>3</v>
      </c>
      <c r="F8" s="455">
        <v>4</v>
      </c>
      <c r="G8" s="455">
        <v>5</v>
      </c>
      <c r="H8" s="455">
        <v>6</v>
      </c>
      <c r="I8" s="389">
        <f>E9</f>
        <v>1921.721</v>
      </c>
      <c r="J8" s="389" t="e">
        <f>#REF!</f>
        <v>#REF!</v>
      </c>
      <c r="K8" s="390" t="e">
        <f>#REF!</f>
        <v>#REF!</v>
      </c>
      <c r="L8" s="389" t="e">
        <f>#REF!</f>
        <v>#REF!</v>
      </c>
      <c r="M8" s="390" t="e">
        <f>#REF!</f>
        <v>#REF!</v>
      </c>
      <c r="N8" s="389" t="e">
        <f>#REF!</f>
        <v>#REF!</v>
      </c>
      <c r="O8" s="389" t="e">
        <f>#REF!</f>
        <v>#REF!</v>
      </c>
      <c r="P8" s="389" t="e">
        <f>#REF!</f>
        <v>#REF!</v>
      </c>
      <c r="Q8" s="390" t="e">
        <f>#REF!</f>
        <v>#REF!</v>
      </c>
      <c r="R8" s="389" t="e">
        <f>#REF!</f>
        <v>#REF!</v>
      </c>
    </row>
    <row r="9" spans="2:22" ht="11.55" customHeight="1">
      <c r="B9" s="372"/>
      <c r="C9" s="529">
        <v>1</v>
      </c>
      <c r="D9" s="530" t="s">
        <v>1568</v>
      </c>
      <c r="E9" s="529">
        <f>'02 programa (IV) '!E47</f>
        <v>1921.721</v>
      </c>
      <c r="F9" s="529">
        <f>'02 programa (IV) '!F47</f>
        <v>2001.6420000000001</v>
      </c>
      <c r="G9" s="531">
        <f>'02 programa (IV) '!G47</f>
        <v>1513.2210000000002</v>
      </c>
      <c r="H9" s="532">
        <f t="shared" ref="H9:H14" si="0">G9/F9</f>
        <v>0.75598983234764272</v>
      </c>
      <c r="I9" s="389"/>
      <c r="J9" s="389"/>
      <c r="K9" s="390"/>
      <c r="L9" s="389"/>
      <c r="M9" s="390"/>
      <c r="N9" s="389"/>
      <c r="O9" s="390"/>
      <c r="P9" s="389"/>
      <c r="Q9" s="390"/>
      <c r="R9" s="389"/>
    </row>
    <row r="10" spans="2:22" ht="11.55" customHeight="1">
      <c r="B10" s="372"/>
      <c r="C10" s="529">
        <v>2</v>
      </c>
      <c r="D10" s="530" t="s">
        <v>1579</v>
      </c>
      <c r="E10" s="529">
        <f>'06 programa (V)'!E12</f>
        <v>26.08</v>
      </c>
      <c r="F10" s="529">
        <f>'06 programa (V)'!F12</f>
        <v>25.475999999999999</v>
      </c>
      <c r="G10" s="531">
        <f>'06 programa (V)'!G12</f>
        <v>23.528999999999996</v>
      </c>
      <c r="H10" s="532">
        <f t="shared" si="0"/>
        <v>0.9235751295336786</v>
      </c>
      <c r="I10" s="389"/>
      <c r="J10" s="389"/>
      <c r="K10" s="390"/>
      <c r="L10" s="389"/>
      <c r="M10" s="390"/>
      <c r="N10" s="389"/>
      <c r="O10" s="390"/>
      <c r="P10" s="389"/>
      <c r="Q10" s="390"/>
      <c r="R10" s="389"/>
    </row>
    <row r="11" spans="2:22" ht="11.55" customHeight="1">
      <c r="B11" s="372"/>
      <c r="C11" s="529">
        <v>3</v>
      </c>
      <c r="D11" s="530" t="s">
        <v>1576</v>
      </c>
      <c r="E11" s="529">
        <f>'08 programa (VI)'!E14</f>
        <v>2.02</v>
      </c>
      <c r="F11" s="529">
        <f>'08 programa (VI)'!F14</f>
        <v>2.02</v>
      </c>
      <c r="G11" s="531">
        <f>'08 programa (VI)'!G14</f>
        <v>1.867</v>
      </c>
      <c r="H11" s="532">
        <f t="shared" si="0"/>
        <v>0.9242574257425743</v>
      </c>
      <c r="I11" s="389"/>
      <c r="J11" s="389"/>
      <c r="K11" s="390"/>
      <c r="L11" s="389"/>
      <c r="M11" s="390"/>
      <c r="N11" s="389"/>
      <c r="O11" s="390"/>
      <c r="P11" s="389"/>
      <c r="Q11" s="390"/>
      <c r="R11" s="389"/>
    </row>
    <row r="12" spans="2:22" ht="11.55" customHeight="1">
      <c r="B12" s="372"/>
      <c r="C12" s="529">
        <v>4</v>
      </c>
      <c r="D12" s="530" t="s">
        <v>1570</v>
      </c>
      <c r="E12" s="529">
        <f>'10 programa (VII)'!E14</f>
        <v>22.465</v>
      </c>
      <c r="F12" s="529">
        <f>'10 programa (VII)'!F14</f>
        <v>22.465</v>
      </c>
      <c r="G12" s="531">
        <f>'10 programa (VII)'!G14</f>
        <v>22.416</v>
      </c>
      <c r="H12" s="532">
        <f t="shared" si="0"/>
        <v>0.99781882929000665</v>
      </c>
      <c r="I12" s="389"/>
      <c r="J12" s="389"/>
      <c r="K12" s="390"/>
      <c r="L12" s="389"/>
      <c r="M12" s="390"/>
      <c r="N12" s="389"/>
      <c r="O12" s="390"/>
      <c r="P12" s="389"/>
      <c r="Q12" s="390"/>
      <c r="R12" s="389"/>
    </row>
    <row r="13" spans="2:22" ht="11.55" customHeight="1">
      <c r="B13" s="372"/>
      <c r="C13" s="529"/>
      <c r="D13" s="533" t="s">
        <v>1323</v>
      </c>
      <c r="E13" s="529">
        <f>SUM(E9:E12)</f>
        <v>1972.2859999999998</v>
      </c>
      <c r="F13" s="529">
        <f t="shared" ref="F13:G13" si="1">SUM(F9:F12)</f>
        <v>2051.6030000000001</v>
      </c>
      <c r="G13" s="529">
        <f t="shared" si="1"/>
        <v>1561.0330000000001</v>
      </c>
      <c r="H13" s="532">
        <f t="shared" si="0"/>
        <v>0.76088453760303532</v>
      </c>
    </row>
    <row r="14" spans="2:22" ht="26.25" customHeight="1">
      <c r="B14" s="372"/>
      <c r="C14" s="645" t="s">
        <v>936</v>
      </c>
      <c r="D14" s="645"/>
      <c r="E14" s="534">
        <f>SUM(E16:E20)</f>
        <v>2835.1960000000004</v>
      </c>
      <c r="F14" s="534">
        <f>F16+F18+F19+F20</f>
        <v>2051.6030000000001</v>
      </c>
      <c r="G14" s="534">
        <f>G16+G18+G19+G20</f>
        <v>1561.0330000000001</v>
      </c>
      <c r="H14" s="535">
        <f t="shared" si="0"/>
        <v>0.76088453760303532</v>
      </c>
    </row>
    <row r="15" spans="2:22" ht="13.2" customHeight="1">
      <c r="B15" s="372"/>
      <c r="C15" s="644" t="s">
        <v>937</v>
      </c>
      <c r="D15" s="644"/>
      <c r="E15" s="536"/>
      <c r="F15" s="536"/>
      <c r="G15" s="536"/>
      <c r="H15" s="530"/>
    </row>
    <row r="16" spans="2:22" ht="13.2" customHeight="1">
      <c r="B16" s="372"/>
      <c r="C16" s="644" t="s">
        <v>1502</v>
      </c>
      <c r="D16" s="644"/>
      <c r="E16" s="537">
        <f>'02 programa (IV) '!E40+'06 programa (V)'!E20+'08 programa (VI)'!E17+'10 programa (VII)'!E17</f>
        <v>509.30699999999996</v>
      </c>
      <c r="F16" s="537">
        <f>'02 programa (IV) '!F40+'06 programa (V)'!F20+'08 programa (VI)'!F17+'10 programa (VII)'!F17</f>
        <v>514.35699999999997</v>
      </c>
      <c r="G16" s="537">
        <f>'02 programa (IV) '!G40+'06 programa (V)'!G20+'08 programa (VI)'!G17+'10 programa (VII)'!G17</f>
        <v>396.96600000000001</v>
      </c>
      <c r="H16" s="563">
        <f t="shared" ref="H16:H20" si="2">G16/F16</f>
        <v>0.77177135724798152</v>
      </c>
      <c r="V16" s="374"/>
    </row>
    <row r="17" spans="2:23" ht="11.25" hidden="1" customHeight="1">
      <c r="B17" s="372"/>
      <c r="C17" s="650" t="s">
        <v>1293</v>
      </c>
      <c r="D17" s="650"/>
      <c r="E17" s="537">
        <f>'02 programa (IV) '!E41+'06 programa (V)'!E21+'08 programa (VI)'!E18+'10 programa (VII)'!E18</f>
        <v>862.91000000000008</v>
      </c>
      <c r="F17" s="537">
        <f>'02 programa (IV) '!F41+'06 programa (V)'!F21+'08 programa (VI)'!F18+'10 programa (VII)'!F18</f>
        <v>929.21400000000006</v>
      </c>
      <c r="G17" s="537">
        <f>'02 programa (IV) '!G41+'06 programa (V)'!G21+'08 programa (VI)'!G18+'10 programa (VII)'!G18</f>
        <v>927.26700000000005</v>
      </c>
      <c r="H17" s="563">
        <f t="shared" si="2"/>
        <v>0.99790468073016547</v>
      </c>
      <c r="V17" s="374"/>
    </row>
    <row r="18" spans="2:23" ht="15" customHeight="1">
      <c r="B18" s="372"/>
      <c r="C18" s="644" t="s">
        <v>938</v>
      </c>
      <c r="D18" s="644"/>
      <c r="E18" s="537">
        <f>'02 programa (IV) '!E41+'06 programa (V)'!E21+'08 programa (VI)'!E18+'10 programa (VII)'!E18</f>
        <v>862.91000000000008</v>
      </c>
      <c r="F18" s="537">
        <f>'02 programa (IV) '!F41+'06 programa (V)'!F21+'08 programa (VI)'!F18+'10 programa (VII)'!F18</f>
        <v>929.21400000000006</v>
      </c>
      <c r="G18" s="537">
        <f>'02 programa (IV) '!G41+'06 programa (V)'!G21+'08 programa (VI)'!G18+'10 programa (VII)'!G18</f>
        <v>927.26700000000005</v>
      </c>
      <c r="H18" s="563">
        <f t="shared" si="2"/>
        <v>0.99790468073016547</v>
      </c>
    </row>
    <row r="19" spans="2:23" ht="16.95" customHeight="1">
      <c r="B19" s="372"/>
      <c r="C19" s="644" t="s">
        <v>939</v>
      </c>
      <c r="D19" s="644"/>
      <c r="E19" s="537">
        <f>'02 programa (IV) '!E42+'06 programa (V)'!E22+'08 programa (VI)'!E19+'10 programa (VII)'!E19</f>
        <v>38.185000000000002</v>
      </c>
      <c r="F19" s="537">
        <f>'02 programa (IV) '!F42+'06 programa (V)'!F22+'08 programa (VI)'!F19+'10 programa (VII)'!F19</f>
        <v>39.394999999999996</v>
      </c>
      <c r="G19" s="537">
        <f>'02 programa (IV) '!G42+'06 programa (V)'!G22+'08 programa (VI)'!G19+'10 programa (VII)'!G19</f>
        <v>38.552999999999997</v>
      </c>
      <c r="H19" s="563">
        <f t="shared" si="2"/>
        <v>0.97862672928036554</v>
      </c>
      <c r="V19" s="374"/>
    </row>
    <row r="20" spans="2:23" ht="22.2" customHeight="1">
      <c r="B20" s="372"/>
      <c r="C20" s="644" t="s">
        <v>1270</v>
      </c>
      <c r="D20" s="644"/>
      <c r="E20" s="537">
        <f>'02 programa (IV) '!E43+'06 programa (V)'!E23+'08 programa (VI)'!E20+'10 programa (VII)'!E20</f>
        <v>561.8839999999999</v>
      </c>
      <c r="F20" s="537">
        <f>'02 programa (IV) '!F43+'06 programa (V)'!F23+'08 programa (VI)'!F20+'10 programa (VII)'!F20</f>
        <v>568.63699999999994</v>
      </c>
      <c r="G20" s="537">
        <f>'02 programa (IV) '!G43+'06 programa (V)'!G23+'08 programa (VI)'!G20+'10 programa (VII)'!G20</f>
        <v>198.24699999999999</v>
      </c>
      <c r="H20" s="563">
        <f t="shared" si="2"/>
        <v>0.34863542119137519</v>
      </c>
      <c r="V20" s="374"/>
      <c r="W20" s="374"/>
    </row>
    <row r="21" spans="2:23" ht="17.55" customHeight="1">
      <c r="B21" s="372"/>
      <c r="C21" s="644" t="s">
        <v>940</v>
      </c>
      <c r="D21" s="644"/>
      <c r="E21" s="536"/>
      <c r="F21" s="536"/>
      <c r="G21" s="536"/>
      <c r="H21" s="538"/>
      <c r="V21" s="374"/>
      <c r="W21" s="374"/>
    </row>
    <row r="22" spans="2:23" ht="18" hidden="1" customHeight="1">
      <c r="B22" s="372"/>
      <c r="C22" s="644" t="s">
        <v>941</v>
      </c>
      <c r="D22" s="644"/>
      <c r="E22" s="536"/>
      <c r="F22" s="536"/>
      <c r="G22" s="536"/>
      <c r="H22" s="538"/>
    </row>
    <row r="23" spans="2:23" ht="34.950000000000003" customHeight="1">
      <c r="B23" s="372"/>
      <c r="C23" s="645" t="s">
        <v>942</v>
      </c>
      <c r="D23" s="645"/>
      <c r="E23" s="539"/>
      <c r="F23" s="539"/>
      <c r="G23" s="539"/>
      <c r="H23" s="540"/>
      <c r="I23" s="374"/>
    </row>
    <row r="24" spans="2:23" ht="27" customHeight="1">
      <c r="B24" s="372"/>
      <c r="C24" s="646" t="s">
        <v>1524</v>
      </c>
      <c r="D24" s="646"/>
      <c r="E24" s="541">
        <f>E14+E23</f>
        <v>2835.1960000000004</v>
      </c>
      <c r="F24" s="541">
        <f>F14+F23</f>
        <v>2051.6030000000001</v>
      </c>
      <c r="G24" s="541">
        <f t="shared" ref="G24" si="3">G14+G23</f>
        <v>1561.0330000000001</v>
      </c>
      <c r="H24" s="542">
        <f>G24/F24</f>
        <v>0.76088453760303532</v>
      </c>
      <c r="I24" s="374"/>
    </row>
    <row r="25" spans="2:23" ht="25.2" hidden="1" customHeight="1">
      <c r="B25" s="372"/>
      <c r="C25" s="644" t="s">
        <v>1318</v>
      </c>
      <c r="D25" s="644"/>
      <c r="E25" s="543" t="e">
        <f>'02 programa (IV) '!E47+#REF!+#REF!+#REF!+#REF!+#REF!+#REF!+#REF!+#REF!+#REF!</f>
        <v>#REF!</v>
      </c>
      <c r="F25" s="543" t="e">
        <f>'02 programa (IV) '!F47+#REF!+#REF!+#REF!+#REF!+#REF!+#REF!+#REF!+#REF!+#REF!</f>
        <v>#REF!</v>
      </c>
      <c r="G25" s="543" t="e">
        <f>'02 programa (IV) '!G47+#REF!+#REF!+#REF!+#REF!+#REF!+#REF!+#REF!+#REF!+#REF!</f>
        <v>#REF!</v>
      </c>
      <c r="H25" s="544" t="e">
        <f t="shared" ref="H25" si="4">G25/F25</f>
        <v>#REF!</v>
      </c>
    </row>
    <row r="26" spans="2:23" ht="25.95" hidden="1" customHeight="1">
      <c r="B26" s="372"/>
      <c r="C26" s="644" t="s">
        <v>943</v>
      </c>
      <c r="D26" s="644"/>
      <c r="E26" s="530"/>
      <c r="F26" s="530"/>
      <c r="G26" s="530"/>
      <c r="H26" s="545"/>
    </row>
    <row r="27" spans="2:23">
      <c r="B27" s="372"/>
      <c r="C27" s="529"/>
      <c r="D27" s="546" t="s">
        <v>1290</v>
      </c>
      <c r="E27" s="546"/>
      <c r="F27" s="546"/>
      <c r="G27" s="546"/>
      <c r="H27" s="546"/>
    </row>
    <row r="28" spans="2:23">
      <c r="D28" s="456"/>
      <c r="E28" s="456"/>
      <c r="F28" s="456"/>
      <c r="G28" s="456"/>
      <c r="H28" s="456"/>
    </row>
    <row r="29" spans="2:23">
      <c r="H29" s="374"/>
    </row>
    <row r="34" spans="4:8" hidden="1"/>
    <row r="35" spans="4:8" hidden="1">
      <c r="D35" s="389"/>
      <c r="E35" s="389"/>
      <c r="F35" s="389"/>
      <c r="G35" s="389"/>
      <c r="H35" s="389"/>
    </row>
    <row r="36" spans="4:8" hidden="1">
      <c r="D36" s="389"/>
      <c r="E36" s="389">
        <v>10536.325000000001</v>
      </c>
      <c r="F36" s="389">
        <v>2896.7179999999998</v>
      </c>
      <c r="G36" s="389">
        <f>E36+F36</f>
        <v>13433.043000000001</v>
      </c>
      <c r="H36" s="389"/>
    </row>
    <row r="37" spans="4:8" hidden="1">
      <c r="D37" s="389"/>
      <c r="E37" s="389">
        <v>10482.819</v>
      </c>
      <c r="F37" s="389">
        <v>2889.375</v>
      </c>
      <c r="G37" s="447">
        <f>E37+F37</f>
        <v>13372.194</v>
      </c>
      <c r="H37" s="389">
        <f>G37-G18</f>
        <v>12444.927</v>
      </c>
    </row>
    <row r="38" spans="4:8" hidden="1">
      <c r="D38" s="389"/>
      <c r="E38" s="389"/>
      <c r="F38" s="389"/>
      <c r="G38" s="389"/>
      <c r="H38" s="389"/>
    </row>
    <row r="39" spans="4:8" hidden="1">
      <c r="D39" s="389"/>
      <c r="E39" s="389"/>
      <c r="F39" s="389"/>
      <c r="G39" s="389"/>
      <c r="H39" s="389"/>
    </row>
    <row r="40" spans="4:8" hidden="1">
      <c r="D40" s="389"/>
      <c r="E40" s="389"/>
      <c r="F40" s="389"/>
      <c r="G40" s="389"/>
      <c r="H40" s="389"/>
    </row>
    <row r="41" spans="4:8" hidden="1">
      <c r="D41" s="389"/>
      <c r="E41" s="448">
        <v>4928.3050000000003</v>
      </c>
      <c r="F41" s="449">
        <f>E41-F20</f>
        <v>4359.6680000000006</v>
      </c>
      <c r="G41" s="389"/>
      <c r="H41" s="389"/>
    </row>
    <row r="42" spans="4:8" hidden="1">
      <c r="E42" s="449">
        <v>5279.71</v>
      </c>
      <c r="F42" s="450">
        <f>E42-G20</f>
        <v>5081.4629999999997</v>
      </c>
    </row>
    <row r="43" spans="4:8" hidden="1"/>
    <row r="44" spans="4:8" hidden="1"/>
    <row r="45" spans="4:8" hidden="1">
      <c r="F45" s="374">
        <v>33435.17</v>
      </c>
      <c r="G45" s="371">
        <v>28941.481</v>
      </c>
    </row>
    <row r="46" spans="4:8" hidden="1">
      <c r="E46" s="390"/>
      <c r="F46" s="390"/>
      <c r="H46" s="374"/>
    </row>
    <row r="47" spans="4:8" hidden="1">
      <c r="D47" s="451"/>
      <c r="E47" s="374"/>
      <c r="F47" s="374">
        <f>F45-F16-F19-F21</f>
        <v>32881.417999999998</v>
      </c>
      <c r="G47" s="374">
        <f>G45-G16-G19-G21</f>
        <v>28505.962</v>
      </c>
    </row>
    <row r="48" spans="4:8" hidden="1">
      <c r="D48" s="451"/>
      <c r="E48" s="374"/>
      <c r="F48" s="374"/>
    </row>
    <row r="49" spans="5:6" hidden="1">
      <c r="F49" s="374"/>
    </row>
    <row r="50" spans="5:6" hidden="1">
      <c r="E50" s="374"/>
      <c r="F50" s="388"/>
    </row>
    <row r="51" spans="5:6" hidden="1">
      <c r="F51" s="374"/>
    </row>
    <row r="52" spans="5:6" hidden="1">
      <c r="F52" s="388"/>
    </row>
    <row r="53" spans="5:6" hidden="1"/>
    <row r="54" spans="5:6" hidden="1"/>
    <row r="55" spans="5:6" hidden="1"/>
  </sheetData>
  <mergeCells count="17">
    <mergeCell ref="C2:H2"/>
    <mergeCell ref="C25:D25"/>
    <mergeCell ref="C14:D14"/>
    <mergeCell ref="C15:D15"/>
    <mergeCell ref="C6:H6"/>
    <mergeCell ref="C16:D16"/>
    <mergeCell ref="C3:H3"/>
    <mergeCell ref="C17:D17"/>
    <mergeCell ref="C4:H4"/>
    <mergeCell ref="C26:D26"/>
    <mergeCell ref="C18:D18"/>
    <mergeCell ref="C19:D19"/>
    <mergeCell ref="C20:D20"/>
    <mergeCell ref="C21:D21"/>
    <mergeCell ref="C22:D22"/>
    <mergeCell ref="C23:D23"/>
    <mergeCell ref="C24:D24"/>
  </mergeCells>
  <pageMargins left="0.7" right="0.7" top="0.75" bottom="0.75" header="0.3" footer="0.3"/>
  <pageSetup paperSize="9" scale="6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8EDF9-B316-445A-AAD0-5382E82CBBC5}">
  <sheetPr codeName="Lapas8">
    <pageSetUpPr fitToPage="1"/>
  </sheetPr>
  <dimension ref="A1:R1152"/>
  <sheetViews>
    <sheetView topLeftCell="A22" zoomScale="85" zoomScaleNormal="85" workbookViewId="0">
      <selection activeCell="A8" sqref="A8:O8"/>
    </sheetView>
  </sheetViews>
  <sheetFormatPr defaultColWidth="9.21875" defaultRowHeight="13.2"/>
  <cols>
    <col min="1" max="1" width="18.21875" style="379" customWidth="1"/>
    <col min="2" max="2" width="38.21875" style="379" customWidth="1"/>
    <col min="3" max="3" width="4.21875" style="379" hidden="1" customWidth="1"/>
    <col min="4" max="4" width="7.44140625" style="379" customWidth="1"/>
    <col min="5" max="6" width="14.21875" style="382" customWidth="1"/>
    <col min="7" max="7" width="14" style="382" customWidth="1"/>
    <col min="8" max="8" width="18.21875" style="379" hidden="1" customWidth="1"/>
    <col min="9" max="9" width="12.6640625" style="379" customWidth="1"/>
    <col min="10" max="10" width="14.21875" style="380" hidden="1" customWidth="1"/>
    <col min="11" max="11" width="43.77734375" style="550" customWidth="1"/>
    <col min="12" max="12" width="12.21875" style="380" customWidth="1"/>
    <col min="13" max="13" width="27.21875" style="379" customWidth="1"/>
    <col min="14" max="14" width="17.21875" style="379" customWidth="1"/>
    <col min="15" max="15" width="16.21875" style="379" customWidth="1"/>
    <col min="16" max="16" width="26.77734375" style="380" customWidth="1"/>
    <col min="17" max="17" width="20.44140625" customWidth="1"/>
    <col min="18" max="18" width="14" style="371" customWidth="1"/>
    <col min="19" max="22" width="8.77734375" style="379" customWidth="1"/>
    <col min="23" max="34" width="9.21875" style="379" customWidth="1"/>
    <col min="35" max="16384" width="9.21875" style="379"/>
  </cols>
  <sheetData>
    <row r="1" spans="1:18" ht="15.6" customHeight="1">
      <c r="A1" s="699" t="s">
        <v>1568</v>
      </c>
      <c r="B1" s="699"/>
      <c r="C1" s="699"/>
      <c r="D1" s="699"/>
      <c r="E1" s="699"/>
      <c r="F1" s="699"/>
      <c r="G1" s="699"/>
      <c r="H1" s="699"/>
      <c r="I1" s="699"/>
      <c r="J1" s="699"/>
      <c r="K1" s="699"/>
      <c r="L1" s="393"/>
      <c r="M1" s="393"/>
      <c r="N1" s="393"/>
      <c r="O1" s="393"/>
      <c r="P1" s="393"/>
      <c r="Q1" s="371"/>
    </row>
    <row r="2" spans="1:18" ht="28.5" customHeight="1">
      <c r="A2" s="705" t="s">
        <v>1638</v>
      </c>
      <c r="B2" s="706"/>
      <c r="C2" s="706"/>
      <c r="D2" s="706"/>
      <c r="E2" s="706"/>
      <c r="F2" s="706"/>
      <c r="G2" s="706"/>
      <c r="H2" s="706"/>
      <c r="I2" s="706"/>
      <c r="J2" s="706"/>
      <c r="K2" s="706"/>
      <c r="L2" s="706"/>
      <c r="M2" s="706"/>
      <c r="N2" s="706"/>
      <c r="O2" s="706"/>
      <c r="P2" s="706"/>
      <c r="Q2" s="371"/>
    </row>
    <row r="3" spans="1:18">
      <c r="A3" s="391" t="s">
        <v>1564</v>
      </c>
      <c r="B3" s="392"/>
      <c r="C3" s="391"/>
      <c r="D3" s="391"/>
      <c r="E3" s="391"/>
      <c r="F3" s="391"/>
      <c r="G3" s="391"/>
      <c r="H3" s="391"/>
      <c r="I3" s="391"/>
      <c r="J3" s="393"/>
      <c r="K3" s="409"/>
      <c r="L3" s="393"/>
      <c r="M3" s="391"/>
      <c r="N3" s="391"/>
      <c r="O3" s="391"/>
      <c r="P3" s="393"/>
      <c r="Q3" s="371"/>
    </row>
    <row r="4" spans="1:18" ht="12">
      <c r="A4" s="391" t="str">
        <f>A13</f>
        <v>02.01.01.  (T)</v>
      </c>
      <c r="B4" s="392" t="s">
        <v>1590</v>
      </c>
      <c r="C4" s="391"/>
      <c r="D4" s="391"/>
      <c r="E4" s="391"/>
      <c r="F4" s="391"/>
      <c r="G4" s="391"/>
      <c r="H4" s="391"/>
      <c r="I4" s="391"/>
      <c r="J4" s="393"/>
      <c r="K4" s="409"/>
      <c r="L4" s="393"/>
      <c r="M4" s="391"/>
      <c r="N4" s="391"/>
      <c r="O4" s="391"/>
      <c r="P4" s="393"/>
      <c r="Q4" s="373"/>
      <c r="R4" s="373"/>
    </row>
    <row r="5" spans="1:18" ht="12">
      <c r="A5" s="391" t="str">
        <f>A22</f>
        <v>02.01.02. (T)</v>
      </c>
      <c r="B5" s="391" t="s">
        <v>1597</v>
      </c>
      <c r="C5" s="391"/>
      <c r="D5" s="391"/>
      <c r="E5" s="391"/>
      <c r="F5" s="391"/>
      <c r="G5" s="391"/>
      <c r="H5" s="391"/>
      <c r="I5" s="391"/>
      <c r="J5" s="393"/>
      <c r="K5" s="409"/>
      <c r="L5" s="393"/>
      <c r="M5" s="391"/>
      <c r="N5" s="391"/>
      <c r="O5" s="391"/>
      <c r="P5" s="393"/>
      <c r="Q5" s="373"/>
      <c r="R5" s="373"/>
    </row>
    <row r="6" spans="1:18" ht="13.95" customHeight="1">
      <c r="A6" s="391" t="str">
        <f>A31</f>
        <v>02.01.03.  (P)</v>
      </c>
      <c r="B6" s="652" t="s">
        <v>1609</v>
      </c>
      <c r="C6" s="652"/>
      <c r="D6" s="652"/>
      <c r="E6" s="652"/>
      <c r="F6" s="652"/>
      <c r="G6" s="652"/>
      <c r="H6" s="652"/>
      <c r="I6" s="652"/>
      <c r="J6" s="652"/>
      <c r="K6" s="652"/>
      <c r="L6" s="652"/>
      <c r="M6" s="652"/>
      <c r="N6" s="652"/>
      <c r="O6" s="652"/>
      <c r="P6" s="393"/>
      <c r="Q6" s="373"/>
      <c r="R6" s="373"/>
    </row>
    <row r="7" spans="1:18" ht="16.2" customHeight="1">
      <c r="A7" s="703" t="s">
        <v>1569</v>
      </c>
      <c r="B7" s="703"/>
      <c r="C7" s="703"/>
      <c r="D7" s="703"/>
      <c r="E7" s="703"/>
      <c r="F7" s="703"/>
      <c r="G7" s="703"/>
      <c r="H7" s="703"/>
      <c r="I7" s="703"/>
      <c r="J7" s="703"/>
      <c r="K7" s="409"/>
      <c r="L7" s="393"/>
      <c r="M7" s="391"/>
      <c r="N7" s="391"/>
      <c r="O7" s="391"/>
      <c r="P7" s="393"/>
      <c r="Q7" s="373"/>
      <c r="R7" s="373"/>
    </row>
    <row r="8" spans="1:18" ht="36.75" customHeight="1">
      <c r="A8" s="704" t="s">
        <v>1639</v>
      </c>
      <c r="B8" s="704"/>
      <c r="C8" s="704"/>
      <c r="D8" s="704"/>
      <c r="E8" s="704"/>
      <c r="F8" s="704"/>
      <c r="G8" s="704"/>
      <c r="H8" s="704"/>
      <c r="I8" s="704"/>
      <c r="J8" s="704"/>
      <c r="K8" s="704"/>
      <c r="L8" s="704"/>
      <c r="M8" s="704"/>
      <c r="N8" s="704"/>
      <c r="O8" s="704"/>
      <c r="P8" s="393"/>
      <c r="Q8" s="373"/>
      <c r="R8" s="373"/>
    </row>
    <row r="9" spans="1:18" ht="9.6" customHeight="1">
      <c r="A9" s="391"/>
      <c r="B9" s="391"/>
      <c r="C9" s="391"/>
      <c r="D9" s="391"/>
      <c r="E9" s="391"/>
      <c r="F9" s="391"/>
      <c r="G9" s="391"/>
      <c r="H9" s="391"/>
      <c r="I9" s="391"/>
      <c r="J9" s="393"/>
      <c r="K9" s="548"/>
      <c r="L9" s="459"/>
      <c r="M9" s="460"/>
      <c r="N9" s="460"/>
      <c r="O9" s="460"/>
      <c r="P9" s="459"/>
      <c r="Q9" s="371"/>
    </row>
    <row r="10" spans="1:18" s="391" customFormat="1" ht="16.5" customHeight="1">
      <c r="A10" s="395" t="s">
        <v>1589</v>
      </c>
      <c r="B10" s="395"/>
      <c r="C10" s="395"/>
      <c r="D10" s="395"/>
      <c r="E10" s="395"/>
      <c r="F10" s="395"/>
      <c r="G10" s="395"/>
      <c r="H10" s="395"/>
      <c r="J10" s="393"/>
      <c r="K10" s="547"/>
      <c r="L10" s="394"/>
      <c r="M10" s="394"/>
      <c r="N10" s="394"/>
      <c r="O10" s="394"/>
      <c r="P10" s="505"/>
      <c r="Q10" s="371"/>
      <c r="R10" s="371"/>
    </row>
    <row r="11" spans="1:18" s="391" customFormat="1" ht="48.6" customHeight="1">
      <c r="A11" s="668" t="s">
        <v>1272</v>
      </c>
      <c r="B11" s="668" t="s">
        <v>1273</v>
      </c>
      <c r="C11" s="707" t="s">
        <v>1265</v>
      </c>
      <c r="D11" s="707" t="s">
        <v>1266</v>
      </c>
      <c r="E11" s="700" t="s">
        <v>1675</v>
      </c>
      <c r="F11" s="700" t="s">
        <v>1339</v>
      </c>
      <c r="G11" s="700" t="s">
        <v>1574</v>
      </c>
      <c r="H11" s="700" t="s">
        <v>1275</v>
      </c>
      <c r="I11" s="700" t="str">
        <f>I38</f>
        <v>2024 plano įvykdymo proc.</v>
      </c>
      <c r="J11" s="668" t="s">
        <v>1276</v>
      </c>
      <c r="K11" s="668" t="s">
        <v>1320</v>
      </c>
      <c r="L11" s="667" t="s">
        <v>1341</v>
      </c>
      <c r="M11" s="668" t="s">
        <v>1342</v>
      </c>
      <c r="N11" s="670" t="s">
        <v>1340</v>
      </c>
      <c r="O11" s="671"/>
      <c r="P11" s="667" t="s">
        <v>1565</v>
      </c>
      <c r="Q11" s="667" t="s">
        <v>1566</v>
      </c>
      <c r="R11" s="710"/>
    </row>
    <row r="12" spans="1:18" s="391" customFormat="1" ht="77.25" customHeight="1">
      <c r="A12" s="669"/>
      <c r="B12" s="669"/>
      <c r="C12" s="708"/>
      <c r="D12" s="708"/>
      <c r="E12" s="701"/>
      <c r="F12" s="701"/>
      <c r="G12" s="701"/>
      <c r="H12" s="701"/>
      <c r="I12" s="701"/>
      <c r="J12" s="669"/>
      <c r="K12" s="669"/>
      <c r="L12" s="667"/>
      <c r="M12" s="669"/>
      <c r="N12" s="404" t="s">
        <v>1607</v>
      </c>
      <c r="O12" s="404" t="s">
        <v>1608</v>
      </c>
      <c r="P12" s="667"/>
      <c r="Q12" s="667"/>
      <c r="R12" s="710"/>
    </row>
    <row r="13" spans="1:18" s="403" customFormat="1" ht="85.05" customHeight="1">
      <c r="A13" s="413" t="s">
        <v>1621</v>
      </c>
      <c r="B13" s="511" t="s">
        <v>1590</v>
      </c>
      <c r="C13" s="512"/>
      <c r="D13" s="412"/>
      <c r="E13" s="513">
        <f>E17+E21</f>
        <v>1254.9349999999999</v>
      </c>
      <c r="F13" s="513">
        <f t="shared" ref="F13" si="0">F17+F21</f>
        <v>1320.6750000000002</v>
      </c>
      <c r="G13" s="513">
        <f>G17+G21</f>
        <v>1311.2460000000001</v>
      </c>
      <c r="H13" s="513" t="e">
        <f>SUM(H17,#REF!,#REF!,#REF!,)</f>
        <v>#REF!</v>
      </c>
      <c r="I13" s="514">
        <f>G13/F13</f>
        <v>0.99286046907831216</v>
      </c>
      <c r="J13" s="412" t="s">
        <v>1162</v>
      </c>
      <c r="K13" s="681"/>
      <c r="L13" s="681"/>
      <c r="M13" s="681"/>
      <c r="N13" s="681"/>
      <c r="O13" s="681"/>
      <c r="P13" s="681"/>
      <c r="Q13" s="557"/>
      <c r="R13" s="710"/>
    </row>
    <row r="14" spans="1:18" s="391" customFormat="1" ht="16.95" customHeight="1">
      <c r="A14" s="656" t="s">
        <v>1622</v>
      </c>
      <c r="B14" s="657" t="s">
        <v>1591</v>
      </c>
      <c r="C14" s="658">
        <v>188711925</v>
      </c>
      <c r="D14" s="506" t="s">
        <v>1573</v>
      </c>
      <c r="E14" s="515">
        <v>379.92</v>
      </c>
      <c r="F14" s="515">
        <v>379.92</v>
      </c>
      <c r="G14" s="515">
        <v>371.62799999999999</v>
      </c>
      <c r="H14" s="515"/>
      <c r="I14" s="516">
        <f>G14/F14</f>
        <v>0.97817435249526208</v>
      </c>
      <c r="J14" s="702" t="s">
        <v>1277</v>
      </c>
      <c r="K14" s="659" t="s">
        <v>1630</v>
      </c>
      <c r="L14" s="660" t="s">
        <v>1641</v>
      </c>
      <c r="M14" s="661" t="s">
        <v>1666</v>
      </c>
      <c r="N14" s="664" t="s">
        <v>961</v>
      </c>
      <c r="O14" s="664" t="s">
        <v>1610</v>
      </c>
      <c r="P14" s="682" t="s">
        <v>1651</v>
      </c>
      <c r="Q14" s="711"/>
      <c r="R14" s="710"/>
    </row>
    <row r="15" spans="1:18" s="391" customFormat="1" ht="16.95" customHeight="1">
      <c r="A15" s="656"/>
      <c r="B15" s="657"/>
      <c r="C15" s="658"/>
      <c r="D15" s="506" t="s">
        <v>1593</v>
      </c>
      <c r="E15" s="515">
        <v>37.585000000000001</v>
      </c>
      <c r="F15" s="515">
        <v>37.484999999999999</v>
      </c>
      <c r="G15" s="515">
        <v>36.450000000000003</v>
      </c>
      <c r="H15" s="515"/>
      <c r="I15" s="516">
        <f t="shared" ref="I15:I16" si="1">G15/F15</f>
        <v>0.97238895558223304</v>
      </c>
      <c r="J15" s="702"/>
      <c r="K15" s="659"/>
      <c r="L15" s="660"/>
      <c r="M15" s="662"/>
      <c r="N15" s="665"/>
      <c r="O15" s="665"/>
      <c r="P15" s="682"/>
      <c r="Q15" s="712"/>
      <c r="R15" s="710"/>
    </row>
    <row r="16" spans="1:18" s="391" customFormat="1" ht="16.95" customHeight="1">
      <c r="A16" s="656"/>
      <c r="B16" s="657"/>
      <c r="C16" s="658"/>
      <c r="D16" s="506" t="s">
        <v>1594</v>
      </c>
      <c r="E16" s="515">
        <v>0.6</v>
      </c>
      <c r="F16" s="515">
        <v>1.1100000000000001</v>
      </c>
      <c r="G16" s="515">
        <v>1.3029999999999999</v>
      </c>
      <c r="H16" s="515"/>
      <c r="I16" s="516">
        <f t="shared" si="1"/>
        <v>1.1738738738738737</v>
      </c>
      <c r="J16" s="702"/>
      <c r="K16" s="659"/>
      <c r="L16" s="660"/>
      <c r="M16" s="662"/>
      <c r="N16" s="665"/>
      <c r="O16" s="665"/>
      <c r="P16" s="682"/>
      <c r="Q16" s="712"/>
      <c r="R16" s="710"/>
    </row>
    <row r="17" spans="1:18" s="391" customFormat="1" ht="33.450000000000003" customHeight="1">
      <c r="A17" s="656"/>
      <c r="B17" s="657"/>
      <c r="C17" s="658"/>
      <c r="D17" s="517" t="s">
        <v>1267</v>
      </c>
      <c r="E17" s="518">
        <f>SUM(E14:E16)</f>
        <v>418.10500000000002</v>
      </c>
      <c r="F17" s="518">
        <f t="shared" ref="F17" si="2">SUM(F14:F16)</f>
        <v>418.51500000000004</v>
      </c>
      <c r="G17" s="518">
        <f>SUM(G14:G16)</f>
        <v>409.38099999999997</v>
      </c>
      <c r="H17" s="518">
        <f>SUM(H14:H14)</f>
        <v>0</v>
      </c>
      <c r="I17" s="519">
        <f>G17/F17</f>
        <v>0.97817521474738045</v>
      </c>
      <c r="J17" s="702"/>
      <c r="K17" s="659"/>
      <c r="L17" s="660"/>
      <c r="M17" s="663"/>
      <c r="N17" s="666"/>
      <c r="O17" s="666"/>
      <c r="P17" s="682"/>
      <c r="Q17" s="713"/>
      <c r="R17" s="710"/>
    </row>
    <row r="18" spans="1:18" s="391" customFormat="1" ht="17.55" customHeight="1">
      <c r="A18" s="656" t="s">
        <v>1623</v>
      </c>
      <c r="B18" s="657" t="s">
        <v>1592</v>
      </c>
      <c r="C18" s="658">
        <v>188711925</v>
      </c>
      <c r="D18" s="506" t="s">
        <v>1573</v>
      </c>
      <c r="E18" s="515">
        <v>0</v>
      </c>
      <c r="F18" s="515">
        <v>1.35</v>
      </c>
      <c r="G18" s="515">
        <v>1.0549999999999999</v>
      </c>
      <c r="H18" s="515"/>
      <c r="I18" s="519">
        <f t="shared" ref="I18:I20" si="3">G18/F18</f>
        <v>0.78148148148148133</v>
      </c>
      <c r="J18" s="561"/>
      <c r="K18" s="659" t="s">
        <v>1631</v>
      </c>
      <c r="L18" s="660" t="s">
        <v>1643</v>
      </c>
      <c r="M18" s="661" t="s">
        <v>1667</v>
      </c>
      <c r="N18" s="664" t="s">
        <v>961</v>
      </c>
      <c r="O18" s="664" t="s">
        <v>1612</v>
      </c>
      <c r="P18" s="682" t="s">
        <v>1651</v>
      </c>
      <c r="Q18" s="711"/>
      <c r="R18" s="554"/>
    </row>
    <row r="19" spans="1:18" s="391" customFormat="1" ht="17.55" customHeight="1">
      <c r="A19" s="656"/>
      <c r="B19" s="657"/>
      <c r="C19" s="658"/>
      <c r="D19" s="506" t="s">
        <v>1595</v>
      </c>
      <c r="E19" s="515">
        <v>836.83</v>
      </c>
      <c r="F19" s="515">
        <v>836.83</v>
      </c>
      <c r="G19" s="515">
        <v>836.83</v>
      </c>
      <c r="H19" s="515"/>
      <c r="I19" s="519">
        <f t="shared" si="3"/>
        <v>1</v>
      </c>
      <c r="J19" s="561"/>
      <c r="K19" s="659"/>
      <c r="L19" s="660"/>
      <c r="M19" s="662"/>
      <c r="N19" s="665"/>
      <c r="O19" s="665"/>
      <c r="P19" s="682"/>
      <c r="Q19" s="712"/>
      <c r="R19" s="554"/>
    </row>
    <row r="20" spans="1:18" s="391" customFormat="1" ht="17.55" customHeight="1">
      <c r="A20" s="656"/>
      <c r="B20" s="657"/>
      <c r="C20" s="658"/>
      <c r="D20" s="506" t="s">
        <v>1596</v>
      </c>
      <c r="E20" s="515">
        <v>0</v>
      </c>
      <c r="F20" s="515">
        <v>63.98</v>
      </c>
      <c r="G20" s="515">
        <v>63.98</v>
      </c>
      <c r="H20" s="515"/>
      <c r="I20" s="519">
        <f t="shared" si="3"/>
        <v>1</v>
      </c>
      <c r="J20" s="561"/>
      <c r="K20" s="659"/>
      <c r="L20" s="660"/>
      <c r="M20" s="662"/>
      <c r="N20" s="665"/>
      <c r="O20" s="665"/>
      <c r="P20" s="682"/>
      <c r="Q20" s="712"/>
      <c r="R20" s="554"/>
    </row>
    <row r="21" spans="1:18" s="391" customFormat="1" ht="17.55" customHeight="1">
      <c r="A21" s="656"/>
      <c r="B21" s="657"/>
      <c r="C21" s="658"/>
      <c r="D21" s="517" t="s">
        <v>1267</v>
      </c>
      <c r="E21" s="518">
        <f t="shared" ref="E21:F21" si="4">SUM(E18:E20)</f>
        <v>836.83</v>
      </c>
      <c r="F21" s="518">
        <f t="shared" si="4"/>
        <v>902.16000000000008</v>
      </c>
      <c r="G21" s="518">
        <f>SUM(G18:G20)</f>
        <v>901.86500000000001</v>
      </c>
      <c r="H21" s="518">
        <f>SUM(H18:H18)</f>
        <v>0</v>
      </c>
      <c r="I21" s="519">
        <f>G21/F21</f>
        <v>0.99967300700540918</v>
      </c>
      <c r="J21" s="396"/>
      <c r="K21" s="659"/>
      <c r="L21" s="660"/>
      <c r="M21" s="663"/>
      <c r="N21" s="666"/>
      <c r="O21" s="666"/>
      <c r="P21" s="682"/>
      <c r="Q21" s="713"/>
      <c r="R21" s="555"/>
    </row>
    <row r="22" spans="1:18" s="403" customFormat="1" ht="36.6" customHeight="1">
      <c r="A22" s="413" t="s">
        <v>1624</v>
      </c>
      <c r="B22" s="511" t="s">
        <v>1597</v>
      </c>
      <c r="C22" s="512"/>
      <c r="D22" s="412"/>
      <c r="E22" s="513">
        <f>E26+E30</f>
        <v>4.2169999999999996</v>
      </c>
      <c r="F22" s="513">
        <f>F26+F30</f>
        <v>17.981999999999999</v>
      </c>
      <c r="G22" s="513">
        <f t="shared" ref="G22" si="5">G26</f>
        <v>3.7279999999999998</v>
      </c>
      <c r="H22" s="513" t="e">
        <f>SUM(H26,#REF!,#REF!,#REF!,)</f>
        <v>#REF!</v>
      </c>
      <c r="I22" s="514">
        <f>G22/F22</f>
        <v>0.20731842954065174</v>
      </c>
      <c r="J22" s="412" t="s">
        <v>1162</v>
      </c>
      <c r="K22" s="681"/>
      <c r="L22" s="681"/>
      <c r="M22" s="681"/>
      <c r="N22" s="681"/>
      <c r="O22" s="681"/>
      <c r="P22" s="681"/>
      <c r="Q22" s="557"/>
      <c r="R22" s="555"/>
    </row>
    <row r="23" spans="1:18" s="391" customFormat="1" ht="14.55" customHeight="1">
      <c r="A23" s="672" t="s">
        <v>1625</v>
      </c>
      <c r="B23" s="675" t="s">
        <v>1598</v>
      </c>
      <c r="C23" s="678">
        <v>188711925</v>
      </c>
      <c r="D23" s="506" t="s">
        <v>1593</v>
      </c>
      <c r="E23" s="515">
        <v>0</v>
      </c>
      <c r="F23" s="515">
        <v>0.8</v>
      </c>
      <c r="G23" s="515">
        <v>0.8</v>
      </c>
      <c r="H23" s="515"/>
      <c r="I23" s="519">
        <f t="shared" ref="I23:I26" si="6">G23/F23</f>
        <v>1</v>
      </c>
      <c r="J23" s="396"/>
      <c r="K23" s="683" t="s">
        <v>1642</v>
      </c>
      <c r="L23" s="686" t="s">
        <v>1644</v>
      </c>
      <c r="M23" s="661" t="s">
        <v>1668</v>
      </c>
      <c r="N23" s="664" t="s">
        <v>961</v>
      </c>
      <c r="O23" s="664" t="s">
        <v>961</v>
      </c>
      <c r="P23" s="653" t="s">
        <v>1651</v>
      </c>
      <c r="Q23" s="711"/>
      <c r="R23" s="555"/>
    </row>
    <row r="24" spans="1:18" s="391" customFormat="1" ht="14.55" customHeight="1">
      <c r="A24" s="673"/>
      <c r="B24" s="676"/>
      <c r="C24" s="679"/>
      <c r="D24" s="506" t="s">
        <v>1595</v>
      </c>
      <c r="E24" s="515">
        <v>0</v>
      </c>
      <c r="F24" s="515">
        <v>2.9279999999999999</v>
      </c>
      <c r="G24" s="515">
        <v>2.9279999999999999</v>
      </c>
      <c r="H24" s="515"/>
      <c r="I24" s="519">
        <f t="shared" si="6"/>
        <v>1</v>
      </c>
      <c r="J24" s="396"/>
      <c r="K24" s="684"/>
      <c r="L24" s="687"/>
      <c r="M24" s="662"/>
      <c r="N24" s="665"/>
      <c r="O24" s="665"/>
      <c r="P24" s="654"/>
      <c r="Q24" s="712"/>
      <c r="R24" s="555"/>
    </row>
    <row r="25" spans="1:18" s="391" customFormat="1" ht="14.55" customHeight="1">
      <c r="A25" s="673"/>
      <c r="B25" s="676"/>
      <c r="C25" s="679"/>
      <c r="D25" s="506"/>
      <c r="E25" s="515"/>
      <c r="F25" s="515"/>
      <c r="G25" s="515"/>
      <c r="H25" s="515"/>
      <c r="I25" s="519"/>
      <c r="J25" s="396"/>
      <c r="K25" s="684"/>
      <c r="L25" s="687"/>
      <c r="M25" s="662"/>
      <c r="N25" s="665"/>
      <c r="O25" s="665"/>
      <c r="P25" s="654"/>
      <c r="Q25" s="712"/>
      <c r="R25" s="555"/>
    </row>
    <row r="26" spans="1:18" s="391" customFormat="1" ht="23.55" customHeight="1">
      <c r="A26" s="674"/>
      <c r="B26" s="677"/>
      <c r="C26" s="680"/>
      <c r="D26" s="517" t="s">
        <v>1267</v>
      </c>
      <c r="E26" s="518">
        <f t="shared" ref="E26" si="7">SUM(E23:E25)</f>
        <v>0</v>
      </c>
      <c r="F26" s="518">
        <f t="shared" ref="F26" si="8">SUM(F23:F25)</f>
        <v>3.7279999999999998</v>
      </c>
      <c r="G26" s="518">
        <f>SUM(G23:G25)</f>
        <v>3.7279999999999998</v>
      </c>
      <c r="H26" s="518">
        <f>SUM(H23:H23)</f>
        <v>0</v>
      </c>
      <c r="I26" s="519">
        <f t="shared" si="6"/>
        <v>1</v>
      </c>
      <c r="J26" s="396"/>
      <c r="K26" s="685"/>
      <c r="L26" s="688"/>
      <c r="M26" s="663"/>
      <c r="N26" s="666"/>
      <c r="O26" s="666"/>
      <c r="P26" s="655"/>
      <c r="Q26" s="713"/>
      <c r="R26" s="555"/>
    </row>
    <row r="27" spans="1:18" s="391" customFormat="1" ht="16.2" customHeight="1">
      <c r="A27" s="672" t="s">
        <v>1626</v>
      </c>
      <c r="B27" s="675" t="s">
        <v>1605</v>
      </c>
      <c r="C27" s="678">
        <v>188711925</v>
      </c>
      <c r="D27" s="506" t="s">
        <v>1573</v>
      </c>
      <c r="E27" s="515">
        <v>0</v>
      </c>
      <c r="F27" s="515">
        <v>3.7</v>
      </c>
      <c r="G27" s="515">
        <v>0</v>
      </c>
      <c r="H27" s="515"/>
      <c r="I27" s="519">
        <f t="shared" ref="I27:I30" si="9">G27/F27</f>
        <v>0</v>
      </c>
      <c r="J27" s="396"/>
      <c r="K27" s="689" t="s">
        <v>1632</v>
      </c>
      <c r="L27" s="653" t="s">
        <v>1645</v>
      </c>
      <c r="M27" s="661" t="s">
        <v>1669</v>
      </c>
      <c r="N27" s="664" t="s">
        <v>961</v>
      </c>
      <c r="O27" s="664" t="s">
        <v>1613</v>
      </c>
      <c r="P27" s="653" t="s">
        <v>1652</v>
      </c>
      <c r="Q27" s="711"/>
      <c r="R27" s="555"/>
    </row>
    <row r="28" spans="1:18" s="391" customFormat="1" ht="16.2" customHeight="1">
      <c r="A28" s="673"/>
      <c r="B28" s="676"/>
      <c r="C28" s="679"/>
      <c r="D28" s="506" t="s">
        <v>1601</v>
      </c>
      <c r="E28" s="515">
        <v>4.2169999999999996</v>
      </c>
      <c r="F28" s="515">
        <v>9.8219999999999992</v>
      </c>
      <c r="G28" s="515">
        <v>6.3490000000000002</v>
      </c>
      <c r="H28" s="515"/>
      <c r="I28" s="519">
        <f t="shared" si="9"/>
        <v>0.6464060272856853</v>
      </c>
      <c r="J28" s="396"/>
      <c r="K28" s="690"/>
      <c r="L28" s="654"/>
      <c r="M28" s="662"/>
      <c r="N28" s="665"/>
      <c r="O28" s="665"/>
      <c r="P28" s="654"/>
      <c r="Q28" s="712"/>
      <c r="R28" s="555"/>
    </row>
    <row r="29" spans="1:18" s="391" customFormat="1" ht="16.2" customHeight="1">
      <c r="A29" s="673"/>
      <c r="B29" s="676"/>
      <c r="C29" s="679"/>
      <c r="D29" s="506" t="s">
        <v>1602</v>
      </c>
      <c r="E29" s="515">
        <v>0</v>
      </c>
      <c r="F29" s="515">
        <v>0.73199999999999998</v>
      </c>
      <c r="G29" s="515">
        <v>0.73199999999999998</v>
      </c>
      <c r="H29" s="515"/>
      <c r="I29" s="519">
        <f t="shared" si="9"/>
        <v>1</v>
      </c>
      <c r="J29" s="396"/>
      <c r="K29" s="690"/>
      <c r="L29" s="654"/>
      <c r="M29" s="662"/>
      <c r="N29" s="665"/>
      <c r="O29" s="665"/>
      <c r="P29" s="654"/>
      <c r="Q29" s="712"/>
      <c r="R29" s="555"/>
    </row>
    <row r="30" spans="1:18" s="391" customFormat="1" ht="49.5" customHeight="1">
      <c r="A30" s="674"/>
      <c r="B30" s="677"/>
      <c r="C30" s="680"/>
      <c r="D30" s="517" t="s">
        <v>1267</v>
      </c>
      <c r="E30" s="518">
        <f t="shared" ref="E30" si="10">SUM(E27:E29)</f>
        <v>4.2169999999999996</v>
      </c>
      <c r="F30" s="518">
        <f>SUM(F27:F29)</f>
        <v>14.253999999999998</v>
      </c>
      <c r="G30" s="518">
        <f>SUM(G27:G29)</f>
        <v>7.0810000000000004</v>
      </c>
      <c r="H30" s="518">
        <f>SUM(H27:H27)</f>
        <v>0</v>
      </c>
      <c r="I30" s="519">
        <f t="shared" si="9"/>
        <v>0.49677283569524355</v>
      </c>
      <c r="J30" s="396"/>
      <c r="K30" s="691"/>
      <c r="L30" s="655"/>
      <c r="M30" s="663"/>
      <c r="N30" s="666"/>
      <c r="O30" s="666"/>
      <c r="P30" s="655"/>
      <c r="Q30" s="713"/>
      <c r="R30" s="555"/>
    </row>
    <row r="31" spans="1:18" s="403" customFormat="1" ht="49.95" customHeight="1">
      <c r="A31" s="413" t="s">
        <v>1627</v>
      </c>
      <c r="B31" s="511" t="s">
        <v>1599</v>
      </c>
      <c r="C31" s="512"/>
      <c r="D31" s="412"/>
      <c r="E31" s="513">
        <f>E37</f>
        <v>662.56899999999996</v>
      </c>
      <c r="F31" s="513">
        <f t="shared" ref="F31:G31" si="11">F37</f>
        <v>662.98500000000001</v>
      </c>
      <c r="G31" s="513">
        <f t="shared" si="11"/>
        <v>191.166</v>
      </c>
      <c r="H31" s="513" t="e">
        <f>SUM(H37,#REF!,#REF!,#REF!,)</f>
        <v>#REF!</v>
      </c>
      <c r="I31" s="514">
        <f>G31/F31</f>
        <v>0.28834136518925768</v>
      </c>
      <c r="J31" s="412" t="s">
        <v>1162</v>
      </c>
      <c r="K31" s="681"/>
      <c r="L31" s="681"/>
      <c r="M31" s="681"/>
      <c r="N31" s="681"/>
      <c r="O31" s="681"/>
      <c r="P31" s="681"/>
      <c r="Q31" s="557"/>
      <c r="R31" s="555"/>
    </row>
    <row r="32" spans="1:18" s="391" customFormat="1" ht="16.95" customHeight="1">
      <c r="A32" s="656" t="s">
        <v>1628</v>
      </c>
      <c r="B32" s="657" t="s">
        <v>1600</v>
      </c>
      <c r="C32" s="658">
        <v>188711925</v>
      </c>
      <c r="D32" s="506" t="s">
        <v>1573</v>
      </c>
      <c r="E32" s="515">
        <v>104.902</v>
      </c>
      <c r="F32" s="515">
        <v>104.902</v>
      </c>
      <c r="G32" s="515">
        <v>0</v>
      </c>
      <c r="H32" s="515"/>
      <c r="I32" s="519">
        <f t="shared" ref="I32:I37" si="12">G32/F32</f>
        <v>0</v>
      </c>
      <c r="J32" s="396"/>
      <c r="K32" s="659" t="s">
        <v>1648</v>
      </c>
      <c r="L32" s="660" t="s">
        <v>1646</v>
      </c>
      <c r="M32" s="661" t="s">
        <v>1647</v>
      </c>
      <c r="N32" s="664" t="s">
        <v>961</v>
      </c>
      <c r="O32" s="664" t="s">
        <v>1614</v>
      </c>
      <c r="P32" s="682" t="s">
        <v>1649</v>
      </c>
      <c r="Q32" s="711"/>
      <c r="R32" s="555"/>
    </row>
    <row r="33" spans="1:18" s="391" customFormat="1" ht="16.95" customHeight="1">
      <c r="A33" s="656"/>
      <c r="B33" s="657"/>
      <c r="C33" s="658"/>
      <c r="D33" s="506" t="s">
        <v>1601</v>
      </c>
      <c r="E33" s="515">
        <v>407.12599999999998</v>
      </c>
      <c r="F33" s="515">
        <v>399.90300000000002</v>
      </c>
      <c r="G33" s="515">
        <v>67.771000000000001</v>
      </c>
      <c r="H33" s="515"/>
      <c r="I33" s="519">
        <f t="shared" ref="I33" si="13">G33/F33</f>
        <v>0.16946859613456264</v>
      </c>
      <c r="J33" s="396"/>
      <c r="K33" s="659"/>
      <c r="L33" s="660"/>
      <c r="M33" s="662"/>
      <c r="N33" s="665"/>
      <c r="O33" s="665"/>
      <c r="P33" s="682"/>
      <c r="Q33" s="712"/>
      <c r="R33" s="555"/>
    </row>
    <row r="34" spans="1:18" s="391" customFormat="1" ht="16.95" customHeight="1">
      <c r="A34" s="656"/>
      <c r="B34" s="657"/>
      <c r="C34" s="658"/>
      <c r="D34" s="506" t="s">
        <v>1602</v>
      </c>
      <c r="E34" s="515">
        <v>0</v>
      </c>
      <c r="F34" s="515">
        <v>7.6390000000000002</v>
      </c>
      <c r="G34" s="515">
        <v>7.242</v>
      </c>
      <c r="H34" s="515"/>
      <c r="I34" s="519">
        <f t="shared" si="12"/>
        <v>0.94802984683859137</v>
      </c>
      <c r="J34" s="396"/>
      <c r="K34" s="659"/>
      <c r="L34" s="660"/>
      <c r="M34" s="662"/>
      <c r="N34" s="665"/>
      <c r="O34" s="665"/>
      <c r="P34" s="682"/>
      <c r="Q34" s="712"/>
      <c r="R34" s="555"/>
    </row>
    <row r="35" spans="1:18" s="391" customFormat="1" ht="16.95" customHeight="1">
      <c r="A35" s="656"/>
      <c r="B35" s="657"/>
      <c r="C35" s="658"/>
      <c r="D35" s="506" t="s">
        <v>1603</v>
      </c>
      <c r="E35" s="515">
        <v>150.541</v>
      </c>
      <c r="F35" s="515">
        <v>130.90199999999999</v>
      </c>
      <c r="G35" s="515">
        <v>96.516000000000005</v>
      </c>
      <c r="H35" s="515"/>
      <c r="I35" s="519">
        <f t="shared" si="12"/>
        <v>0.73731493789246927</v>
      </c>
      <c r="J35" s="396"/>
      <c r="K35" s="659"/>
      <c r="L35" s="660"/>
      <c r="M35" s="662"/>
      <c r="N35" s="665"/>
      <c r="O35" s="665"/>
      <c r="P35" s="682"/>
      <c r="Q35" s="712"/>
      <c r="R35" s="555"/>
    </row>
    <row r="36" spans="1:18" s="391" customFormat="1" ht="16.95" customHeight="1">
      <c r="A36" s="656"/>
      <c r="B36" s="657"/>
      <c r="C36" s="658"/>
      <c r="D36" s="506" t="s">
        <v>1604</v>
      </c>
      <c r="E36" s="515">
        <v>0</v>
      </c>
      <c r="F36" s="515">
        <v>19.638999999999999</v>
      </c>
      <c r="G36" s="515">
        <v>19.637</v>
      </c>
      <c r="H36" s="515"/>
      <c r="I36" s="519">
        <f t="shared" si="12"/>
        <v>0.99989816182086666</v>
      </c>
      <c r="J36" s="396"/>
      <c r="K36" s="659"/>
      <c r="L36" s="660"/>
      <c r="M36" s="662"/>
      <c r="N36" s="665"/>
      <c r="O36" s="665"/>
      <c r="P36" s="682"/>
      <c r="Q36" s="712"/>
      <c r="R36" s="555"/>
    </row>
    <row r="37" spans="1:18" s="391" customFormat="1" ht="27" customHeight="1">
      <c r="A37" s="656"/>
      <c r="B37" s="657"/>
      <c r="C37" s="658"/>
      <c r="D37" s="517" t="s">
        <v>1267</v>
      </c>
      <c r="E37" s="518">
        <f>SUM(E32:E36)</f>
        <v>662.56899999999996</v>
      </c>
      <c r="F37" s="518">
        <f>SUM(F32:F36)</f>
        <v>662.98500000000001</v>
      </c>
      <c r="G37" s="518">
        <f>SUM(G32:G36)</f>
        <v>191.166</v>
      </c>
      <c r="H37" s="518">
        <f>SUM(H32:H32)</f>
        <v>0</v>
      </c>
      <c r="I37" s="519">
        <f t="shared" si="12"/>
        <v>0.28834136518925768</v>
      </c>
      <c r="J37" s="396"/>
      <c r="K37" s="659"/>
      <c r="L37" s="660"/>
      <c r="M37" s="663"/>
      <c r="N37" s="666"/>
      <c r="O37" s="666"/>
      <c r="P37" s="682"/>
      <c r="Q37" s="713"/>
      <c r="R37" s="555"/>
    </row>
    <row r="38" spans="1:18" s="391" customFormat="1" ht="68.25" customHeight="1">
      <c r="B38" s="694"/>
      <c r="C38" s="695"/>
      <c r="D38" s="696"/>
      <c r="E38" s="416" t="str">
        <f>E11</f>
        <v>Visagino savivaldybės tarybos 2024-02-02  sprendimu Nr. T-29 patvirtintas planas</v>
      </c>
      <c r="F38" s="416" t="s">
        <v>1339</v>
      </c>
      <c r="G38" s="416" t="str">
        <f>G11</f>
        <v xml:space="preserve">2024 m. plano vykdymas </v>
      </c>
      <c r="H38" s="416" t="e">
        <f>H13</f>
        <v>#REF!</v>
      </c>
      <c r="I38" s="402" t="s">
        <v>1575</v>
      </c>
      <c r="J38" s="396"/>
      <c r="K38" s="410"/>
      <c r="L38" s="396"/>
      <c r="M38" s="396"/>
      <c r="N38" s="396"/>
      <c r="O38" s="396"/>
      <c r="P38" s="396"/>
      <c r="Q38" s="562"/>
      <c r="R38" s="555"/>
    </row>
    <row r="39" spans="1:18" s="391" customFormat="1" ht="30.6" customHeight="1">
      <c r="B39" s="697" t="s">
        <v>936</v>
      </c>
      <c r="C39" s="697"/>
      <c r="D39" s="697"/>
      <c r="E39" s="406">
        <f>SUM(E40:E44)</f>
        <v>1921.721</v>
      </c>
      <c r="F39" s="406">
        <f>SUM(F40:F44)</f>
        <v>2001.6420000000001</v>
      </c>
      <c r="G39" s="406">
        <f>SUM(G40:G44)</f>
        <v>1513.2210000000002</v>
      </c>
      <c r="H39" s="406"/>
      <c r="I39" s="520">
        <f>G39/F39</f>
        <v>0.75598983234764272</v>
      </c>
      <c r="J39" s="398"/>
      <c r="K39" s="411"/>
      <c r="L39" s="399"/>
      <c r="M39" s="398"/>
      <c r="N39" s="398"/>
      <c r="O39" s="398"/>
      <c r="P39" s="399"/>
      <c r="R39" s="371"/>
    </row>
    <row r="40" spans="1:18" s="391" customFormat="1" ht="28.2" customHeight="1">
      <c r="B40" s="698" t="s">
        <v>1501</v>
      </c>
      <c r="C40" s="698"/>
      <c r="D40" s="698"/>
      <c r="E40" s="405">
        <f>E14+E18+E27+E32</f>
        <v>484.822</v>
      </c>
      <c r="F40" s="405">
        <f>F14+F18+F27+F32</f>
        <v>489.87200000000001</v>
      </c>
      <c r="G40" s="405">
        <f>G14+G18+G27</f>
        <v>372.68299999999999</v>
      </c>
      <c r="H40" s="405"/>
      <c r="I40" s="520">
        <f t="shared" ref="I40:I43" si="14">G40/F40</f>
        <v>0.76077628441715384</v>
      </c>
      <c r="J40" s="400"/>
      <c r="K40" s="549"/>
      <c r="L40" s="399"/>
      <c r="M40" s="399"/>
      <c r="N40" s="399"/>
      <c r="O40" s="399"/>
      <c r="P40" s="399"/>
      <c r="R40" s="556"/>
    </row>
    <row r="41" spans="1:18" s="391" customFormat="1" ht="27.6" customHeight="1">
      <c r="B41" s="698" t="s">
        <v>938</v>
      </c>
      <c r="C41" s="698"/>
      <c r="D41" s="698"/>
      <c r="E41" s="405">
        <f>E19+E20+E24</f>
        <v>836.83</v>
      </c>
      <c r="F41" s="405">
        <f>F19+F20+F24</f>
        <v>903.73800000000006</v>
      </c>
      <c r="G41" s="405">
        <f>G19+G20+G24</f>
        <v>903.73800000000006</v>
      </c>
      <c r="H41" s="405">
        <f>H19+H20+H24</f>
        <v>0</v>
      </c>
      <c r="I41" s="520">
        <f t="shared" si="14"/>
        <v>1</v>
      </c>
      <c r="J41" s="400"/>
      <c r="K41" s="549"/>
      <c r="L41" s="399"/>
      <c r="M41" s="399"/>
      <c r="N41" s="399"/>
      <c r="O41" s="399"/>
      <c r="P41" s="399"/>
      <c r="Q41" s="709"/>
      <c r="R41" s="371"/>
    </row>
    <row r="42" spans="1:18" s="391" customFormat="1" ht="28.95" customHeight="1">
      <c r="B42" s="698" t="s">
        <v>939</v>
      </c>
      <c r="C42" s="698"/>
      <c r="D42" s="698"/>
      <c r="E42" s="405">
        <f>E15+E16+E23</f>
        <v>38.185000000000002</v>
      </c>
      <c r="F42" s="405">
        <f>F15+F16+F23</f>
        <v>39.394999999999996</v>
      </c>
      <c r="G42" s="405">
        <f>G15+G16+G23</f>
        <v>38.552999999999997</v>
      </c>
      <c r="H42" s="405"/>
      <c r="I42" s="520">
        <f t="shared" si="14"/>
        <v>0.97862672928036554</v>
      </c>
      <c r="J42" s="400"/>
      <c r="K42" s="549"/>
      <c r="L42" s="399"/>
      <c r="M42" s="399"/>
      <c r="N42" s="399"/>
      <c r="O42" s="399"/>
      <c r="P42" s="399"/>
      <c r="Q42" s="709"/>
      <c r="R42" s="371"/>
    </row>
    <row r="43" spans="1:18" s="391" customFormat="1" ht="34.200000000000003" customHeight="1">
      <c r="B43" s="698" t="s">
        <v>1294</v>
      </c>
      <c r="C43" s="698"/>
      <c r="D43" s="698"/>
      <c r="E43" s="405">
        <f>E33+E34+E35+E36+E28+E29</f>
        <v>561.8839999999999</v>
      </c>
      <c r="F43" s="405">
        <f>F33+F34+F35+F36++F28+F29</f>
        <v>568.63699999999994</v>
      </c>
      <c r="G43" s="405">
        <f>G33+G34+G35+G36+G28+G29</f>
        <v>198.24699999999999</v>
      </c>
      <c r="H43" s="405"/>
      <c r="I43" s="520">
        <f t="shared" si="14"/>
        <v>0.34863542119137519</v>
      </c>
      <c r="J43" s="400"/>
      <c r="K43" s="549"/>
      <c r="L43" s="399"/>
      <c r="M43" s="399"/>
      <c r="N43" s="399"/>
      <c r="O43" s="399"/>
      <c r="P43" s="399"/>
      <c r="Q43" s="523"/>
      <c r="R43" s="371"/>
    </row>
    <row r="44" spans="1:18" s="391" customFormat="1" ht="27.6" customHeight="1">
      <c r="B44" s="698" t="s">
        <v>940</v>
      </c>
      <c r="C44" s="698"/>
      <c r="D44" s="698"/>
      <c r="E44" s="405"/>
      <c r="F44" s="405"/>
      <c r="G44" s="405"/>
      <c r="H44" s="405"/>
      <c r="I44" s="520"/>
      <c r="J44" s="400"/>
      <c r="K44" s="549"/>
      <c r="L44" s="399"/>
      <c r="M44" s="399"/>
      <c r="N44" s="399"/>
      <c r="O44" s="399"/>
      <c r="P44" s="399"/>
      <c r="Q44" s="523"/>
      <c r="R44" s="371"/>
    </row>
    <row r="45" spans="1:18" s="391" customFormat="1" ht="20.100000000000001" hidden="1" customHeight="1">
      <c r="B45" s="698" t="s">
        <v>941</v>
      </c>
      <c r="C45" s="698"/>
      <c r="D45" s="698"/>
      <c r="E45" s="405"/>
      <c r="F45" s="405"/>
      <c r="G45" s="405"/>
      <c r="H45" s="521"/>
      <c r="I45" s="520"/>
      <c r="J45" s="400"/>
      <c r="K45" s="549"/>
      <c r="L45" s="399"/>
      <c r="M45" s="399"/>
      <c r="N45" s="399"/>
      <c r="O45" s="399"/>
      <c r="P45" s="399"/>
      <c r="Q45" s="523"/>
      <c r="R45" s="371"/>
    </row>
    <row r="46" spans="1:18" s="391" customFormat="1" ht="38.25" customHeight="1">
      <c r="B46" s="697" t="s">
        <v>942</v>
      </c>
      <c r="C46" s="697"/>
      <c r="D46" s="697"/>
      <c r="E46" s="405"/>
      <c r="F46" s="405"/>
      <c r="G46" s="405"/>
      <c r="H46" s="405"/>
      <c r="I46" s="520"/>
      <c r="J46" s="400"/>
      <c r="K46" s="549"/>
      <c r="L46" s="399"/>
      <c r="M46" s="399"/>
      <c r="N46" s="399"/>
      <c r="O46" s="399"/>
      <c r="P46" s="399"/>
      <c r="Q46" s="523"/>
      <c r="R46" s="371"/>
    </row>
    <row r="47" spans="1:18" s="391" customFormat="1" ht="39.6" customHeight="1">
      <c r="B47" s="692" t="s">
        <v>1268</v>
      </c>
      <c r="C47" s="692"/>
      <c r="D47" s="692"/>
      <c r="E47" s="522">
        <f>E39+E46</f>
        <v>1921.721</v>
      </c>
      <c r="F47" s="522">
        <f>F39+F46</f>
        <v>2001.6420000000001</v>
      </c>
      <c r="G47" s="522">
        <f>G39+G46</f>
        <v>1513.2210000000002</v>
      </c>
      <c r="H47" s="522"/>
      <c r="I47" s="520">
        <f t="shared" ref="I47" si="15">G47/F47</f>
        <v>0.75598983234764272</v>
      </c>
      <c r="J47" s="398"/>
      <c r="K47" s="549"/>
      <c r="L47" s="399"/>
      <c r="M47" s="399"/>
      <c r="N47" s="399"/>
      <c r="O47" s="399"/>
      <c r="P47" s="399"/>
      <c r="Q47" s="709"/>
      <c r="R47" s="371"/>
    </row>
    <row r="48" spans="1:18" s="391" customFormat="1" ht="28.5" hidden="1" customHeight="1">
      <c r="B48" s="693" t="s">
        <v>943</v>
      </c>
      <c r="C48" s="693"/>
      <c r="D48" s="693"/>
      <c r="E48" s="397">
        <v>0</v>
      </c>
      <c r="F48" s="397">
        <v>0</v>
      </c>
      <c r="G48" s="397">
        <v>0</v>
      </c>
      <c r="H48" s="401" t="e">
        <f>(H46-E46)/E46</f>
        <v>#DIV/0!</v>
      </c>
      <c r="I48" s="401"/>
      <c r="J48" s="398"/>
      <c r="K48" s="549"/>
      <c r="L48" s="399"/>
      <c r="M48" s="399"/>
      <c r="N48" s="399"/>
      <c r="O48" s="399"/>
      <c r="P48" s="399"/>
      <c r="Q48" s="709"/>
      <c r="R48" s="371"/>
    </row>
    <row r="49" spans="1:17">
      <c r="E49" s="379"/>
      <c r="F49" s="387"/>
      <c r="G49" s="379"/>
      <c r="Q49" s="709"/>
    </row>
    <row r="50" spans="1:17" hidden="1">
      <c r="E50" s="379"/>
      <c r="F50" s="379"/>
      <c r="G50" s="379"/>
      <c r="Q50" s="523"/>
    </row>
    <row r="51" spans="1:17" ht="27" hidden="1" customHeight="1">
      <c r="E51" s="379"/>
      <c r="F51" s="445"/>
      <c r="G51" s="445"/>
      <c r="H51" s="379">
        <v>5122.3</v>
      </c>
      <c r="Q51" s="523"/>
    </row>
    <row r="52" spans="1:17" ht="24" hidden="1" customHeight="1">
      <c r="A52" s="380"/>
      <c r="E52" s="379"/>
      <c r="F52" s="387"/>
      <c r="G52" s="387"/>
      <c r="H52" s="408">
        <f>H51-H39-H41-H44</f>
        <v>5122.3</v>
      </c>
      <c r="Q52" s="523"/>
    </row>
    <row r="53" spans="1:17" hidden="1">
      <c r="E53" s="379"/>
      <c r="F53" s="379"/>
      <c r="G53" s="387"/>
      <c r="J53" s="446"/>
      <c r="Q53" s="523"/>
    </row>
    <row r="54" spans="1:17" hidden="1">
      <c r="A54" s="380"/>
      <c r="B54" s="380"/>
      <c r="E54" s="379"/>
      <c r="F54" s="379"/>
      <c r="G54" s="379"/>
      <c r="Q54" s="523"/>
    </row>
    <row r="55" spans="1:17" hidden="1">
      <c r="E55" s="379"/>
      <c r="F55" s="379"/>
      <c r="G55" s="379"/>
      <c r="Q55" s="523"/>
    </row>
    <row r="56" spans="1:17" hidden="1">
      <c r="B56" s="381"/>
      <c r="E56" s="379"/>
      <c r="F56" s="379"/>
      <c r="G56" s="379"/>
      <c r="H56" s="387">
        <v>5121.78</v>
      </c>
      <c r="Q56" s="523"/>
    </row>
    <row r="57" spans="1:17" hidden="1">
      <c r="B57" s="381"/>
      <c r="E57" s="379"/>
      <c r="F57" s="379"/>
      <c r="G57" s="379"/>
      <c r="Q57" s="523"/>
    </row>
    <row r="58" spans="1:17" hidden="1">
      <c r="E58" s="379"/>
      <c r="F58" s="379"/>
      <c r="G58" s="379"/>
      <c r="H58" s="387">
        <f>H56-H39-H41-H44</f>
        <v>5121.78</v>
      </c>
      <c r="Q58" s="523"/>
    </row>
    <row r="59" spans="1:17" hidden="1">
      <c r="E59" s="379"/>
      <c r="F59" s="379"/>
      <c r="G59" s="379"/>
      <c r="Q59" s="523"/>
    </row>
    <row r="60" spans="1:17" hidden="1">
      <c r="E60" s="379"/>
      <c r="F60" s="379"/>
      <c r="G60" s="379"/>
      <c r="Q60" s="523"/>
    </row>
    <row r="61" spans="1:17" hidden="1">
      <c r="E61" s="379"/>
      <c r="F61" s="379"/>
      <c r="G61" s="379"/>
      <c r="Q61" s="523"/>
    </row>
    <row r="62" spans="1:17" hidden="1">
      <c r="E62" s="379"/>
      <c r="F62" s="379"/>
      <c r="G62" s="379"/>
      <c r="Q62" s="709"/>
    </row>
    <row r="63" spans="1:17">
      <c r="E63" s="379"/>
      <c r="F63" s="379"/>
      <c r="G63" s="379"/>
      <c r="Q63" s="709"/>
    </row>
    <row r="64" spans="1:17">
      <c r="E64" s="379"/>
      <c r="F64" s="387"/>
      <c r="G64" s="379"/>
      <c r="Q64" s="709"/>
    </row>
    <row r="65" spans="2:17">
      <c r="E65" s="379"/>
      <c r="F65" s="379"/>
      <c r="G65" s="379"/>
      <c r="Q65" s="709"/>
    </row>
    <row r="66" spans="2:17">
      <c r="E66" s="379"/>
      <c r="F66" s="379"/>
      <c r="G66" s="379"/>
      <c r="Q66" s="709"/>
    </row>
    <row r="67" spans="2:17">
      <c r="E67" s="379"/>
      <c r="F67" s="379"/>
      <c r="G67" s="379"/>
      <c r="Q67" s="709"/>
    </row>
    <row r="68" spans="2:17">
      <c r="B68" s="381"/>
      <c r="E68" s="379"/>
      <c r="F68" s="379"/>
      <c r="G68" s="379"/>
      <c r="Q68" s="523"/>
    </row>
    <row r="69" spans="2:17">
      <c r="E69" s="379"/>
      <c r="F69" s="379"/>
      <c r="G69" s="379"/>
      <c r="Q69" s="523"/>
    </row>
    <row r="70" spans="2:17">
      <c r="E70" s="379"/>
      <c r="F70" s="379"/>
      <c r="G70" s="379"/>
      <c r="Q70" s="379"/>
    </row>
    <row r="71" spans="2:17">
      <c r="E71" s="379"/>
      <c r="F71" s="379"/>
      <c r="G71" s="379"/>
      <c r="Q71" s="709"/>
    </row>
    <row r="72" spans="2:17">
      <c r="E72" s="379"/>
      <c r="F72" s="379"/>
      <c r="G72" s="379"/>
      <c r="Q72" s="709"/>
    </row>
    <row r="73" spans="2:17">
      <c r="E73" s="379"/>
      <c r="F73" s="379"/>
      <c r="G73" s="379"/>
      <c r="Q73" s="709"/>
    </row>
    <row r="74" spans="2:17">
      <c r="E74" s="379"/>
      <c r="F74" s="379"/>
      <c r="G74" s="379"/>
      <c r="Q74" s="709"/>
    </row>
    <row r="75" spans="2:17">
      <c r="E75" s="379"/>
      <c r="F75" s="379"/>
      <c r="G75" s="379"/>
      <c r="Q75" s="709"/>
    </row>
    <row r="76" spans="2:17">
      <c r="E76" s="379"/>
      <c r="F76" s="379"/>
      <c r="G76" s="379"/>
      <c r="Q76" s="709"/>
    </row>
    <row r="77" spans="2:17">
      <c r="E77" s="379"/>
      <c r="F77" s="379"/>
      <c r="G77" s="379"/>
      <c r="Q77" s="523"/>
    </row>
    <row r="78" spans="2:17">
      <c r="E78" s="379"/>
      <c r="F78" s="379"/>
      <c r="G78" s="379"/>
      <c r="Q78" s="523"/>
    </row>
    <row r="79" spans="2:17">
      <c r="E79" s="379"/>
      <c r="F79" s="379"/>
      <c r="G79" s="379"/>
      <c r="Q79" s="709"/>
    </row>
    <row r="80" spans="2:17">
      <c r="E80" s="379"/>
      <c r="F80" s="379"/>
      <c r="G80" s="379"/>
      <c r="Q80" s="709"/>
    </row>
    <row r="81" spans="5:17">
      <c r="E81" s="379"/>
      <c r="F81" s="379"/>
      <c r="G81" s="379"/>
      <c r="Q81" s="379"/>
    </row>
    <row r="82" spans="5:17">
      <c r="E82" s="379"/>
      <c r="F82" s="379"/>
      <c r="G82" s="379"/>
      <c r="Q82" s="709"/>
    </row>
    <row r="83" spans="5:17">
      <c r="E83" s="379"/>
      <c r="F83" s="379"/>
      <c r="G83" s="379"/>
      <c r="Q83" s="709"/>
    </row>
    <row r="84" spans="5:17">
      <c r="E84" s="379"/>
      <c r="F84" s="379"/>
      <c r="G84" s="379"/>
      <c r="Q84" s="523"/>
    </row>
    <row r="85" spans="5:17">
      <c r="E85" s="379"/>
      <c r="F85" s="379"/>
      <c r="G85" s="379"/>
      <c r="Q85" s="523"/>
    </row>
    <row r="86" spans="5:17">
      <c r="E86" s="379"/>
      <c r="F86" s="379"/>
      <c r="G86" s="379"/>
      <c r="Q86" s="523"/>
    </row>
    <row r="87" spans="5:17">
      <c r="E87" s="379"/>
      <c r="F87" s="379"/>
      <c r="G87" s="379"/>
      <c r="Q87" s="709"/>
    </row>
    <row r="88" spans="5:17">
      <c r="E88" s="379"/>
      <c r="F88" s="379"/>
      <c r="G88" s="379"/>
      <c r="Q88" s="709"/>
    </row>
    <row r="89" spans="5:17">
      <c r="E89" s="379"/>
      <c r="F89" s="379"/>
      <c r="G89" s="379"/>
      <c r="Q89" s="523"/>
    </row>
    <row r="90" spans="5:17">
      <c r="E90" s="379"/>
      <c r="F90" s="379"/>
      <c r="G90" s="379"/>
      <c r="Q90" s="709"/>
    </row>
    <row r="91" spans="5:17">
      <c r="E91" s="379"/>
      <c r="F91" s="379"/>
      <c r="G91" s="379"/>
      <c r="Q91" s="709"/>
    </row>
    <row r="92" spans="5:17">
      <c r="E92" s="379"/>
      <c r="F92" s="379"/>
      <c r="G92" s="379"/>
      <c r="Q92" s="709"/>
    </row>
    <row r="93" spans="5:17">
      <c r="E93" s="379"/>
      <c r="F93" s="379"/>
      <c r="G93" s="379"/>
      <c r="Q93" s="709"/>
    </row>
    <row r="94" spans="5:17">
      <c r="E94" s="379"/>
      <c r="F94" s="379"/>
      <c r="G94" s="379"/>
      <c r="Q94" s="379"/>
    </row>
    <row r="95" spans="5:17">
      <c r="E95" s="379"/>
      <c r="F95" s="379"/>
      <c r="G95" s="379"/>
      <c r="Q95" s="709"/>
    </row>
    <row r="96" spans="5:17">
      <c r="E96" s="379"/>
      <c r="F96" s="379"/>
      <c r="G96" s="379"/>
      <c r="Q96" s="709"/>
    </row>
    <row r="97" spans="5:17">
      <c r="E97" s="379"/>
      <c r="F97" s="379"/>
      <c r="G97" s="379"/>
      <c r="Q97" s="709"/>
    </row>
    <row r="98" spans="5:17">
      <c r="E98" s="379"/>
      <c r="F98" s="379"/>
      <c r="G98" s="379"/>
      <c r="Q98" s="709"/>
    </row>
    <row r="99" spans="5:17">
      <c r="E99" s="379"/>
      <c r="F99" s="379"/>
      <c r="G99" s="379"/>
      <c r="Q99" s="709"/>
    </row>
    <row r="100" spans="5:17">
      <c r="E100" s="379"/>
      <c r="F100" s="379"/>
      <c r="G100" s="379"/>
      <c r="Q100" s="709"/>
    </row>
    <row r="101" spans="5:17">
      <c r="E101" s="379"/>
      <c r="F101" s="379"/>
      <c r="G101" s="379"/>
      <c r="Q101" s="709"/>
    </row>
    <row r="102" spans="5:17">
      <c r="E102" s="379"/>
      <c r="F102" s="379"/>
      <c r="G102" s="379"/>
      <c r="Q102" s="709"/>
    </row>
    <row r="103" spans="5:17">
      <c r="E103" s="379"/>
      <c r="F103" s="379"/>
      <c r="G103" s="379"/>
      <c r="Q103" s="523"/>
    </row>
    <row r="104" spans="5:17">
      <c r="E104" s="379"/>
      <c r="F104" s="379"/>
      <c r="G104" s="379"/>
      <c r="Q104" s="523"/>
    </row>
    <row r="105" spans="5:17">
      <c r="E105" s="379"/>
      <c r="F105" s="379"/>
      <c r="G105" s="379"/>
      <c r="Q105" s="523"/>
    </row>
    <row r="106" spans="5:17">
      <c r="E106" s="379"/>
      <c r="F106" s="379"/>
      <c r="G106" s="379"/>
      <c r="Q106" s="379"/>
    </row>
    <row r="107" spans="5:17">
      <c r="E107" s="379"/>
      <c r="F107" s="379"/>
      <c r="G107" s="379"/>
      <c r="Q107" s="523"/>
    </row>
    <row r="108" spans="5:17">
      <c r="E108" s="379"/>
      <c r="F108" s="379"/>
      <c r="G108" s="379"/>
      <c r="Q108" s="523"/>
    </row>
    <row r="109" spans="5:17">
      <c r="E109" s="379"/>
      <c r="F109" s="379"/>
      <c r="G109" s="379"/>
      <c r="Q109" s="523"/>
    </row>
    <row r="110" spans="5:17">
      <c r="E110" s="379"/>
      <c r="F110" s="379"/>
      <c r="G110" s="379"/>
      <c r="Q110" s="523"/>
    </row>
    <row r="111" spans="5:17">
      <c r="E111" s="379"/>
      <c r="F111" s="379"/>
      <c r="G111" s="379"/>
      <c r="Q111" s="523"/>
    </row>
    <row r="112" spans="5:17">
      <c r="E112" s="379"/>
      <c r="F112" s="379"/>
      <c r="G112" s="379"/>
      <c r="Q112" s="523"/>
    </row>
    <row r="113" spans="5:17">
      <c r="E113" s="379"/>
      <c r="F113" s="379"/>
      <c r="G113" s="379"/>
      <c r="Q113" s="523"/>
    </row>
    <row r="114" spans="5:17">
      <c r="E114" s="379"/>
      <c r="F114" s="379"/>
      <c r="G114" s="379"/>
      <c r="Q114" s="523"/>
    </row>
    <row r="115" spans="5:17">
      <c r="E115" s="379"/>
      <c r="F115" s="379"/>
      <c r="G115" s="379"/>
      <c r="Q115" s="523"/>
    </row>
    <row r="116" spans="5:17">
      <c r="E116" s="379"/>
      <c r="F116" s="379"/>
      <c r="G116" s="379"/>
      <c r="Q116" s="371"/>
    </row>
    <row r="117" spans="5:17">
      <c r="E117" s="379"/>
      <c r="F117" s="379"/>
      <c r="G117" s="379"/>
      <c r="Q117" s="371"/>
    </row>
    <row r="118" spans="5:17">
      <c r="E118" s="379"/>
      <c r="F118" s="379"/>
      <c r="G118" s="379"/>
      <c r="Q118" s="371"/>
    </row>
    <row r="119" spans="5:17">
      <c r="E119" s="379"/>
      <c r="F119" s="379"/>
      <c r="G119" s="379"/>
      <c r="Q119" s="371"/>
    </row>
    <row r="120" spans="5:17">
      <c r="E120" s="379"/>
      <c r="F120" s="379"/>
      <c r="G120" s="379"/>
      <c r="Q120" s="371"/>
    </row>
    <row r="121" spans="5:17">
      <c r="E121" s="379"/>
      <c r="F121" s="379"/>
      <c r="G121" s="379"/>
      <c r="Q121" s="371"/>
    </row>
    <row r="122" spans="5:17">
      <c r="E122" s="379"/>
      <c r="F122" s="379"/>
      <c r="G122" s="379"/>
      <c r="Q122" s="371"/>
    </row>
    <row r="123" spans="5:17">
      <c r="E123" s="379"/>
      <c r="F123" s="379"/>
      <c r="G123" s="379"/>
      <c r="Q123" s="371"/>
    </row>
    <row r="124" spans="5:17">
      <c r="E124" s="379"/>
      <c r="F124" s="379"/>
      <c r="G124" s="379"/>
      <c r="Q124" s="371"/>
    </row>
    <row r="125" spans="5:17">
      <c r="E125" s="379"/>
      <c r="F125" s="379"/>
      <c r="G125" s="379"/>
      <c r="Q125" s="371"/>
    </row>
    <row r="126" spans="5:17">
      <c r="E126" s="379"/>
      <c r="F126" s="379"/>
      <c r="G126" s="379"/>
      <c r="Q126" s="371"/>
    </row>
    <row r="127" spans="5:17">
      <c r="E127" s="379"/>
      <c r="F127" s="379"/>
      <c r="G127" s="379"/>
      <c r="Q127" s="371"/>
    </row>
    <row r="128" spans="5:17">
      <c r="E128" s="379"/>
      <c r="F128" s="379"/>
      <c r="G128" s="379"/>
      <c r="Q128" s="371"/>
    </row>
    <row r="129" spans="5:17">
      <c r="E129" s="379"/>
      <c r="F129" s="379"/>
      <c r="G129" s="379"/>
      <c r="Q129" s="371"/>
    </row>
    <row r="130" spans="5:17">
      <c r="E130" s="379"/>
      <c r="F130" s="379"/>
      <c r="G130" s="379"/>
      <c r="Q130" s="371"/>
    </row>
    <row r="131" spans="5:17">
      <c r="E131" s="379"/>
      <c r="F131" s="379"/>
      <c r="G131" s="379"/>
      <c r="Q131" s="371"/>
    </row>
    <row r="132" spans="5:17">
      <c r="E132" s="379"/>
      <c r="F132" s="379"/>
      <c r="G132" s="379"/>
      <c r="Q132" s="371"/>
    </row>
    <row r="133" spans="5:17">
      <c r="E133" s="379"/>
      <c r="F133" s="379"/>
      <c r="G133" s="379"/>
      <c r="Q133" s="371"/>
    </row>
    <row r="134" spans="5:17">
      <c r="E134" s="379"/>
      <c r="F134" s="379"/>
      <c r="G134" s="379"/>
      <c r="Q134" s="371"/>
    </row>
    <row r="135" spans="5:17">
      <c r="E135" s="379"/>
      <c r="F135" s="379"/>
      <c r="G135" s="379"/>
      <c r="Q135" s="371"/>
    </row>
    <row r="136" spans="5:17">
      <c r="E136" s="379"/>
      <c r="F136" s="379"/>
      <c r="G136" s="379"/>
      <c r="Q136" s="371"/>
    </row>
    <row r="137" spans="5:17">
      <c r="E137" s="379"/>
      <c r="F137" s="379"/>
      <c r="G137" s="379"/>
      <c r="Q137" s="371"/>
    </row>
    <row r="138" spans="5:17">
      <c r="E138" s="379"/>
      <c r="F138" s="379"/>
      <c r="G138" s="379"/>
      <c r="Q138" s="371"/>
    </row>
    <row r="139" spans="5:17">
      <c r="E139" s="379"/>
      <c r="F139" s="379"/>
      <c r="G139" s="379"/>
      <c r="Q139" s="371"/>
    </row>
    <row r="140" spans="5:17">
      <c r="E140" s="379"/>
      <c r="F140" s="379"/>
      <c r="G140" s="379"/>
      <c r="Q140" s="371"/>
    </row>
    <row r="141" spans="5:17">
      <c r="E141" s="379"/>
      <c r="F141" s="379"/>
      <c r="G141" s="379"/>
      <c r="Q141" s="371"/>
    </row>
    <row r="142" spans="5:17">
      <c r="E142" s="379"/>
      <c r="F142" s="379"/>
      <c r="G142" s="379"/>
      <c r="Q142" s="371"/>
    </row>
    <row r="143" spans="5:17">
      <c r="E143" s="379"/>
      <c r="F143" s="379"/>
      <c r="G143" s="379"/>
      <c r="Q143" s="371"/>
    </row>
    <row r="144" spans="5:17">
      <c r="E144" s="379"/>
      <c r="F144" s="379"/>
      <c r="G144" s="379"/>
      <c r="Q144" s="371"/>
    </row>
    <row r="145" spans="5:17">
      <c r="E145" s="379"/>
      <c r="F145" s="379"/>
      <c r="G145" s="379"/>
      <c r="Q145" s="371"/>
    </row>
    <row r="146" spans="5:17">
      <c r="E146" s="379"/>
      <c r="F146" s="379"/>
      <c r="G146" s="379"/>
      <c r="Q146" s="371"/>
    </row>
    <row r="147" spans="5:17">
      <c r="E147" s="379"/>
      <c r="F147" s="379"/>
      <c r="G147" s="379"/>
      <c r="Q147" s="371"/>
    </row>
    <row r="148" spans="5:17">
      <c r="E148" s="379"/>
      <c r="F148" s="379"/>
      <c r="G148" s="379"/>
      <c r="Q148" s="371"/>
    </row>
    <row r="149" spans="5:17">
      <c r="E149" s="379"/>
      <c r="F149" s="379"/>
      <c r="G149" s="379"/>
      <c r="Q149" s="371"/>
    </row>
    <row r="150" spans="5:17">
      <c r="E150" s="379"/>
      <c r="F150" s="379"/>
      <c r="G150" s="379"/>
      <c r="Q150" s="371"/>
    </row>
    <row r="151" spans="5:17">
      <c r="E151" s="379"/>
      <c r="F151" s="379"/>
      <c r="G151" s="379"/>
      <c r="Q151" s="371"/>
    </row>
    <row r="152" spans="5:17">
      <c r="E152" s="379"/>
      <c r="F152" s="379"/>
      <c r="G152" s="379"/>
      <c r="Q152" s="371"/>
    </row>
    <row r="153" spans="5:17">
      <c r="E153" s="379"/>
      <c r="F153" s="379"/>
      <c r="G153" s="379"/>
      <c r="Q153" s="371"/>
    </row>
    <row r="154" spans="5:17">
      <c r="E154" s="379"/>
      <c r="F154" s="379"/>
      <c r="G154" s="379"/>
      <c r="Q154" s="371"/>
    </row>
    <row r="155" spans="5:17">
      <c r="E155" s="379"/>
      <c r="F155" s="379"/>
      <c r="G155" s="379"/>
      <c r="Q155" s="371"/>
    </row>
    <row r="156" spans="5:17">
      <c r="E156" s="379"/>
      <c r="F156" s="379"/>
      <c r="G156" s="379"/>
      <c r="Q156" s="371"/>
    </row>
    <row r="157" spans="5:17">
      <c r="E157" s="379"/>
      <c r="F157" s="379"/>
      <c r="G157" s="379"/>
      <c r="Q157" s="371"/>
    </row>
    <row r="158" spans="5:17">
      <c r="E158" s="379"/>
      <c r="F158" s="379"/>
      <c r="G158" s="379"/>
      <c r="Q158" s="371"/>
    </row>
    <row r="159" spans="5:17">
      <c r="E159" s="379"/>
      <c r="F159" s="379"/>
      <c r="G159" s="379"/>
      <c r="Q159" s="371"/>
    </row>
    <row r="160" spans="5:17">
      <c r="E160" s="379"/>
      <c r="F160" s="379"/>
      <c r="G160" s="379"/>
      <c r="Q160" s="371"/>
    </row>
    <row r="161" spans="5:17">
      <c r="E161" s="379"/>
      <c r="F161" s="379"/>
      <c r="G161" s="379"/>
      <c r="Q161" s="371"/>
    </row>
    <row r="162" spans="5:17">
      <c r="E162" s="379"/>
      <c r="F162" s="379"/>
      <c r="G162" s="379"/>
      <c r="Q162" s="371"/>
    </row>
    <row r="163" spans="5:17">
      <c r="E163" s="379"/>
      <c r="F163" s="379"/>
      <c r="G163" s="379"/>
      <c r="Q163" s="371"/>
    </row>
    <row r="164" spans="5:17">
      <c r="E164" s="379"/>
      <c r="F164" s="379"/>
      <c r="G164" s="379"/>
      <c r="Q164" s="371"/>
    </row>
    <row r="165" spans="5:17">
      <c r="E165" s="379"/>
      <c r="F165" s="379"/>
      <c r="G165" s="379"/>
      <c r="Q165" s="371"/>
    </row>
    <row r="166" spans="5:17">
      <c r="E166" s="379"/>
      <c r="F166" s="379"/>
      <c r="G166" s="379"/>
      <c r="Q166" s="371"/>
    </row>
    <row r="167" spans="5:17">
      <c r="E167" s="379"/>
      <c r="F167" s="379"/>
      <c r="G167" s="379"/>
      <c r="Q167" s="371"/>
    </row>
    <row r="168" spans="5:17">
      <c r="E168" s="379"/>
      <c r="F168" s="379"/>
      <c r="G168" s="379"/>
      <c r="Q168" s="371"/>
    </row>
    <row r="169" spans="5:17">
      <c r="E169" s="379"/>
      <c r="F169" s="379"/>
      <c r="G169" s="379"/>
      <c r="Q169" s="371"/>
    </row>
    <row r="170" spans="5:17">
      <c r="E170" s="379"/>
      <c r="F170" s="379"/>
      <c r="G170" s="379"/>
      <c r="Q170" s="371"/>
    </row>
    <row r="171" spans="5:17">
      <c r="E171" s="379"/>
      <c r="F171" s="379"/>
      <c r="G171" s="379"/>
      <c r="Q171" s="371"/>
    </row>
    <row r="172" spans="5:17">
      <c r="E172" s="379"/>
      <c r="F172" s="379"/>
      <c r="G172" s="379"/>
      <c r="Q172" s="371"/>
    </row>
    <row r="173" spans="5:17">
      <c r="E173" s="379"/>
      <c r="F173" s="379"/>
      <c r="G173" s="379"/>
      <c r="Q173" s="371"/>
    </row>
    <row r="174" spans="5:17">
      <c r="E174" s="379"/>
      <c r="F174" s="379"/>
      <c r="G174" s="379"/>
      <c r="Q174" s="371"/>
    </row>
    <row r="175" spans="5:17">
      <c r="E175" s="379"/>
      <c r="F175" s="379"/>
      <c r="G175" s="379"/>
      <c r="Q175" s="371"/>
    </row>
    <row r="176" spans="5:17">
      <c r="E176" s="379"/>
      <c r="F176" s="379"/>
      <c r="G176" s="379"/>
      <c r="Q176" s="371"/>
    </row>
    <row r="177" spans="5:17">
      <c r="E177" s="379"/>
      <c r="F177" s="379"/>
      <c r="G177" s="379"/>
      <c r="Q177" s="371"/>
    </row>
    <row r="178" spans="5:17">
      <c r="E178" s="379"/>
      <c r="F178" s="379"/>
      <c r="G178" s="379"/>
      <c r="Q178" s="371"/>
    </row>
    <row r="179" spans="5:17">
      <c r="E179" s="379"/>
      <c r="F179" s="379"/>
      <c r="G179" s="379"/>
      <c r="Q179" s="371"/>
    </row>
    <row r="180" spans="5:17">
      <c r="E180" s="379"/>
      <c r="F180" s="379"/>
      <c r="G180" s="379"/>
      <c r="Q180" s="371"/>
    </row>
    <row r="181" spans="5:17">
      <c r="E181" s="379"/>
      <c r="F181" s="379"/>
      <c r="G181" s="379"/>
      <c r="Q181" s="371"/>
    </row>
    <row r="182" spans="5:17">
      <c r="E182" s="379"/>
      <c r="F182" s="379"/>
      <c r="G182" s="379"/>
      <c r="Q182" s="371"/>
    </row>
    <row r="183" spans="5:17">
      <c r="E183" s="379"/>
      <c r="F183" s="379"/>
      <c r="G183" s="379"/>
      <c r="Q183" s="371"/>
    </row>
    <row r="184" spans="5:17">
      <c r="E184" s="379"/>
      <c r="F184" s="379"/>
      <c r="G184" s="379"/>
      <c r="Q184" s="371"/>
    </row>
    <row r="185" spans="5:17">
      <c r="E185" s="379"/>
      <c r="F185" s="379"/>
      <c r="G185" s="379"/>
      <c r="Q185" s="371"/>
    </row>
    <row r="186" spans="5:17">
      <c r="E186" s="379"/>
      <c r="F186" s="379"/>
      <c r="G186" s="379"/>
      <c r="Q186" s="371"/>
    </row>
    <row r="187" spans="5:17">
      <c r="E187" s="379"/>
      <c r="F187" s="379"/>
      <c r="G187" s="379"/>
      <c r="Q187" s="371"/>
    </row>
    <row r="188" spans="5:17">
      <c r="E188" s="379"/>
      <c r="F188" s="379"/>
      <c r="G188" s="379"/>
      <c r="Q188" s="371"/>
    </row>
    <row r="189" spans="5:17">
      <c r="E189" s="379"/>
      <c r="F189" s="379"/>
      <c r="G189" s="379"/>
      <c r="Q189" s="371"/>
    </row>
    <row r="190" spans="5:17">
      <c r="E190" s="379"/>
      <c r="F190" s="379"/>
      <c r="G190" s="379"/>
      <c r="Q190" s="371"/>
    </row>
    <row r="191" spans="5:17">
      <c r="E191" s="379"/>
      <c r="F191" s="379"/>
      <c r="G191" s="379"/>
      <c r="Q191" s="371"/>
    </row>
    <row r="192" spans="5:17">
      <c r="E192" s="379"/>
      <c r="F192" s="379"/>
      <c r="G192" s="379"/>
      <c r="Q192" s="371"/>
    </row>
    <row r="193" spans="5:17">
      <c r="E193" s="379"/>
      <c r="F193" s="379"/>
      <c r="G193" s="379"/>
      <c r="Q193" s="371"/>
    </row>
    <row r="194" spans="5:17">
      <c r="E194" s="379"/>
      <c r="F194" s="379"/>
      <c r="G194" s="379"/>
      <c r="Q194" s="371"/>
    </row>
    <row r="195" spans="5:17">
      <c r="E195" s="379"/>
      <c r="F195" s="379"/>
      <c r="G195" s="379"/>
      <c r="Q195" s="371"/>
    </row>
    <row r="196" spans="5:17">
      <c r="E196" s="379"/>
      <c r="F196" s="379"/>
      <c r="G196" s="379"/>
      <c r="Q196" s="371"/>
    </row>
    <row r="197" spans="5:17">
      <c r="E197" s="379"/>
      <c r="F197" s="379"/>
      <c r="G197" s="379"/>
      <c r="Q197" s="371"/>
    </row>
    <row r="198" spans="5:17">
      <c r="E198" s="379"/>
      <c r="F198" s="379"/>
      <c r="G198" s="379"/>
      <c r="Q198" s="371"/>
    </row>
    <row r="199" spans="5:17">
      <c r="E199" s="379"/>
      <c r="F199" s="379"/>
      <c r="G199" s="379"/>
      <c r="Q199" s="371"/>
    </row>
    <row r="200" spans="5:17">
      <c r="E200" s="379"/>
      <c r="F200" s="379"/>
      <c r="G200" s="379"/>
      <c r="Q200" s="371"/>
    </row>
    <row r="201" spans="5:17">
      <c r="E201" s="379"/>
      <c r="F201" s="379"/>
      <c r="G201" s="379"/>
      <c r="Q201" s="371"/>
    </row>
    <row r="202" spans="5:17">
      <c r="E202" s="379"/>
      <c r="F202" s="379"/>
      <c r="G202" s="379"/>
      <c r="Q202" s="371"/>
    </row>
    <row r="203" spans="5:17">
      <c r="E203" s="379"/>
      <c r="F203" s="379"/>
      <c r="G203" s="379"/>
      <c r="Q203" s="371"/>
    </row>
    <row r="204" spans="5:17">
      <c r="E204" s="379"/>
      <c r="F204" s="379"/>
      <c r="G204" s="379"/>
      <c r="Q204" s="371"/>
    </row>
    <row r="205" spans="5:17">
      <c r="E205" s="379"/>
      <c r="F205" s="379"/>
      <c r="G205" s="379"/>
      <c r="Q205" s="371"/>
    </row>
    <row r="206" spans="5:17">
      <c r="E206" s="379"/>
      <c r="F206" s="379"/>
      <c r="G206" s="379"/>
      <c r="Q206" s="371"/>
    </row>
    <row r="207" spans="5:17">
      <c r="E207" s="379"/>
      <c r="F207" s="379"/>
      <c r="G207" s="379"/>
      <c r="Q207" s="371"/>
    </row>
    <row r="208" spans="5:17">
      <c r="E208" s="379"/>
      <c r="F208" s="379"/>
      <c r="G208" s="379"/>
      <c r="Q208" s="371"/>
    </row>
    <row r="209" spans="5:17">
      <c r="E209" s="379"/>
      <c r="F209" s="379"/>
      <c r="G209" s="379"/>
      <c r="Q209" s="371"/>
    </row>
    <row r="210" spans="5:17">
      <c r="E210" s="379"/>
      <c r="F210" s="379"/>
      <c r="G210" s="379"/>
      <c r="Q210" s="371"/>
    </row>
    <row r="211" spans="5:17">
      <c r="E211" s="379"/>
      <c r="F211" s="379"/>
      <c r="G211" s="379"/>
      <c r="Q211" s="371"/>
    </row>
    <row r="212" spans="5:17">
      <c r="E212" s="379"/>
      <c r="F212" s="379"/>
      <c r="G212" s="379"/>
      <c r="Q212" s="371"/>
    </row>
    <row r="213" spans="5:17">
      <c r="E213" s="379"/>
      <c r="F213" s="379"/>
      <c r="G213" s="379"/>
      <c r="Q213" s="371"/>
    </row>
    <row r="214" spans="5:17">
      <c r="E214" s="379"/>
      <c r="F214" s="379"/>
      <c r="G214" s="379"/>
      <c r="Q214" s="371"/>
    </row>
    <row r="215" spans="5:17">
      <c r="E215" s="379"/>
      <c r="F215" s="379"/>
      <c r="G215" s="379"/>
      <c r="Q215" s="371"/>
    </row>
    <row r="216" spans="5:17">
      <c r="E216" s="379"/>
      <c r="F216" s="379"/>
      <c r="G216" s="379"/>
      <c r="Q216" s="371"/>
    </row>
    <row r="217" spans="5:17">
      <c r="E217" s="379"/>
      <c r="F217" s="379"/>
      <c r="G217" s="379"/>
      <c r="Q217" s="371"/>
    </row>
    <row r="218" spans="5:17">
      <c r="E218" s="379"/>
      <c r="F218" s="379"/>
      <c r="G218" s="379"/>
      <c r="Q218" s="371"/>
    </row>
    <row r="219" spans="5:17">
      <c r="E219" s="379"/>
      <c r="F219" s="379"/>
      <c r="G219" s="379"/>
      <c r="Q219" s="371"/>
    </row>
    <row r="220" spans="5:17">
      <c r="E220" s="379"/>
      <c r="F220" s="379"/>
      <c r="G220" s="379"/>
      <c r="Q220" s="371"/>
    </row>
    <row r="221" spans="5:17">
      <c r="E221" s="379"/>
      <c r="F221" s="379"/>
      <c r="G221" s="379"/>
      <c r="Q221" s="371"/>
    </row>
    <row r="222" spans="5:17">
      <c r="E222" s="379"/>
      <c r="F222" s="379"/>
      <c r="G222" s="379"/>
      <c r="Q222" s="371"/>
    </row>
    <row r="223" spans="5:17">
      <c r="E223" s="379"/>
      <c r="F223" s="379"/>
      <c r="G223" s="379"/>
      <c r="Q223" s="371"/>
    </row>
    <row r="224" spans="5:17">
      <c r="E224" s="379"/>
      <c r="F224" s="379"/>
      <c r="G224" s="379"/>
      <c r="Q224" s="371"/>
    </row>
    <row r="225" spans="5:17">
      <c r="E225" s="379"/>
      <c r="F225" s="379"/>
      <c r="G225" s="379"/>
      <c r="Q225" s="371"/>
    </row>
    <row r="226" spans="5:17">
      <c r="E226" s="379"/>
      <c r="F226" s="379"/>
      <c r="G226" s="379"/>
      <c r="Q226" s="371"/>
    </row>
    <row r="227" spans="5:17">
      <c r="E227" s="379"/>
      <c r="F227" s="379"/>
      <c r="G227" s="379"/>
      <c r="Q227" s="371"/>
    </row>
    <row r="228" spans="5:17">
      <c r="E228" s="379"/>
      <c r="F228" s="379"/>
      <c r="G228" s="379"/>
      <c r="Q228" s="371"/>
    </row>
    <row r="229" spans="5:17">
      <c r="E229" s="379"/>
      <c r="F229" s="379"/>
      <c r="G229" s="379"/>
      <c r="Q229" s="371"/>
    </row>
    <row r="230" spans="5:17">
      <c r="E230" s="379"/>
      <c r="F230" s="379"/>
      <c r="G230" s="379"/>
      <c r="Q230" s="371"/>
    </row>
    <row r="231" spans="5:17">
      <c r="E231" s="379"/>
      <c r="F231" s="379"/>
      <c r="G231" s="379"/>
      <c r="Q231" s="371"/>
    </row>
    <row r="232" spans="5:17">
      <c r="E232" s="379"/>
      <c r="F232" s="379"/>
      <c r="G232" s="379"/>
      <c r="Q232" s="371"/>
    </row>
    <row r="233" spans="5:17">
      <c r="E233" s="379"/>
      <c r="F233" s="379"/>
      <c r="G233" s="379"/>
      <c r="Q233" s="371"/>
    </row>
    <row r="234" spans="5:17">
      <c r="E234" s="379"/>
      <c r="F234" s="379"/>
      <c r="G234" s="379"/>
      <c r="Q234" s="371"/>
    </row>
    <row r="235" spans="5:17">
      <c r="E235" s="379"/>
      <c r="F235" s="379"/>
      <c r="G235" s="379"/>
      <c r="Q235" s="371"/>
    </row>
    <row r="236" spans="5:17">
      <c r="E236" s="379"/>
      <c r="F236" s="379"/>
      <c r="G236" s="379"/>
      <c r="Q236" s="371"/>
    </row>
    <row r="237" spans="5:17">
      <c r="E237" s="379"/>
      <c r="F237" s="379"/>
      <c r="G237" s="379"/>
      <c r="Q237" s="371"/>
    </row>
    <row r="238" spans="5:17">
      <c r="E238" s="379"/>
      <c r="F238" s="379"/>
      <c r="G238" s="379"/>
      <c r="Q238" s="371"/>
    </row>
    <row r="239" spans="5:17">
      <c r="E239" s="379"/>
      <c r="F239" s="379"/>
      <c r="G239" s="379"/>
      <c r="Q239" s="371"/>
    </row>
    <row r="240" spans="5:17">
      <c r="E240" s="379"/>
      <c r="F240" s="379"/>
      <c r="G240" s="379"/>
      <c r="Q240" s="371"/>
    </row>
    <row r="241" spans="5:17">
      <c r="E241" s="379"/>
      <c r="F241" s="379"/>
      <c r="G241" s="379"/>
      <c r="Q241" s="371"/>
    </row>
    <row r="242" spans="5:17">
      <c r="E242" s="379"/>
      <c r="F242" s="379"/>
      <c r="G242" s="379"/>
      <c r="Q242" s="371"/>
    </row>
    <row r="243" spans="5:17">
      <c r="E243" s="379"/>
      <c r="F243" s="379"/>
      <c r="G243" s="379"/>
      <c r="Q243" s="371"/>
    </row>
    <row r="244" spans="5:17">
      <c r="E244" s="379"/>
      <c r="F244" s="379"/>
      <c r="G244" s="379"/>
      <c r="Q244" s="371"/>
    </row>
    <row r="245" spans="5:17">
      <c r="E245" s="379"/>
      <c r="F245" s="379"/>
      <c r="G245" s="379"/>
      <c r="Q245" s="371"/>
    </row>
    <row r="246" spans="5:17">
      <c r="E246" s="379"/>
      <c r="F246" s="379"/>
      <c r="G246" s="379"/>
      <c r="Q246" s="371"/>
    </row>
    <row r="247" spans="5:17">
      <c r="E247" s="379"/>
      <c r="F247" s="379"/>
      <c r="G247" s="379"/>
      <c r="Q247" s="371"/>
    </row>
    <row r="248" spans="5:17">
      <c r="E248" s="379"/>
      <c r="F248" s="379"/>
      <c r="G248" s="379"/>
      <c r="Q248" s="371"/>
    </row>
    <row r="249" spans="5:17">
      <c r="E249" s="379"/>
      <c r="F249" s="379"/>
      <c r="G249" s="379"/>
      <c r="Q249" s="371"/>
    </row>
    <row r="250" spans="5:17">
      <c r="E250" s="379"/>
      <c r="F250" s="379"/>
      <c r="G250" s="379"/>
      <c r="Q250" s="371"/>
    </row>
    <row r="251" spans="5:17">
      <c r="E251" s="379"/>
      <c r="F251" s="379"/>
      <c r="G251" s="379"/>
      <c r="Q251" s="371"/>
    </row>
    <row r="252" spans="5:17">
      <c r="E252" s="379"/>
      <c r="F252" s="379"/>
      <c r="G252" s="379"/>
      <c r="Q252" s="371"/>
    </row>
    <row r="253" spans="5:17">
      <c r="E253" s="379"/>
      <c r="F253" s="379"/>
      <c r="G253" s="379"/>
      <c r="Q253" s="371"/>
    </row>
    <row r="254" spans="5:17">
      <c r="E254" s="379"/>
      <c r="F254" s="379"/>
      <c r="G254" s="379"/>
      <c r="Q254" s="371"/>
    </row>
    <row r="255" spans="5:17">
      <c r="E255" s="379"/>
      <c r="F255" s="379"/>
      <c r="G255" s="379"/>
      <c r="Q255" s="371"/>
    </row>
    <row r="256" spans="5:17">
      <c r="E256" s="379"/>
      <c r="F256" s="379"/>
      <c r="G256" s="379"/>
      <c r="Q256" s="371"/>
    </row>
    <row r="257" spans="5:17">
      <c r="E257" s="379"/>
      <c r="F257" s="379"/>
      <c r="G257" s="379"/>
      <c r="Q257" s="371"/>
    </row>
    <row r="258" spans="5:17">
      <c r="E258" s="379"/>
      <c r="F258" s="379"/>
      <c r="G258" s="379"/>
      <c r="Q258" s="371"/>
    </row>
    <row r="259" spans="5:17">
      <c r="E259" s="379"/>
      <c r="F259" s="379"/>
      <c r="G259" s="379"/>
      <c r="Q259" s="371"/>
    </row>
    <row r="260" spans="5:17">
      <c r="E260" s="379"/>
      <c r="F260" s="379"/>
      <c r="G260" s="379"/>
      <c r="Q260" s="371"/>
    </row>
    <row r="261" spans="5:17">
      <c r="E261" s="379"/>
      <c r="F261" s="379"/>
      <c r="G261" s="379"/>
      <c r="Q261" s="371"/>
    </row>
    <row r="262" spans="5:17">
      <c r="E262" s="379"/>
      <c r="F262" s="379"/>
      <c r="G262" s="379"/>
      <c r="Q262" s="371"/>
    </row>
    <row r="263" spans="5:17">
      <c r="E263" s="379"/>
      <c r="F263" s="379"/>
      <c r="G263" s="379"/>
      <c r="Q263" s="371"/>
    </row>
    <row r="264" spans="5:17">
      <c r="E264" s="379"/>
      <c r="F264" s="379"/>
      <c r="G264" s="379"/>
      <c r="Q264" s="371"/>
    </row>
    <row r="265" spans="5:17">
      <c r="E265" s="379"/>
      <c r="F265" s="379"/>
      <c r="G265" s="379"/>
      <c r="Q265" s="371"/>
    </row>
    <row r="266" spans="5:17">
      <c r="E266" s="379"/>
      <c r="F266" s="379"/>
      <c r="G266" s="379"/>
      <c r="Q266" s="371"/>
    </row>
    <row r="267" spans="5:17">
      <c r="E267" s="379"/>
      <c r="F267" s="379"/>
      <c r="G267" s="379"/>
      <c r="Q267" s="371"/>
    </row>
    <row r="268" spans="5:17">
      <c r="E268" s="379"/>
      <c r="F268" s="379"/>
      <c r="G268" s="379"/>
      <c r="Q268" s="371"/>
    </row>
    <row r="269" spans="5:17">
      <c r="E269" s="379"/>
      <c r="F269" s="379"/>
      <c r="G269" s="379"/>
      <c r="Q269" s="371"/>
    </row>
    <row r="270" spans="5:17">
      <c r="E270" s="379"/>
      <c r="F270" s="379"/>
      <c r="G270" s="379"/>
      <c r="Q270" s="371"/>
    </row>
    <row r="271" spans="5:17">
      <c r="E271" s="379"/>
      <c r="F271" s="379"/>
      <c r="G271" s="379"/>
      <c r="Q271" s="371"/>
    </row>
    <row r="272" spans="5:17">
      <c r="E272" s="379"/>
      <c r="F272" s="379"/>
      <c r="G272" s="379"/>
      <c r="Q272" s="371"/>
    </row>
    <row r="273" spans="5:17">
      <c r="E273" s="379"/>
      <c r="F273" s="379"/>
      <c r="G273" s="379"/>
      <c r="Q273" s="371"/>
    </row>
    <row r="274" spans="5:17">
      <c r="E274" s="379"/>
      <c r="F274" s="379"/>
      <c r="G274" s="379"/>
      <c r="Q274" s="371"/>
    </row>
    <row r="275" spans="5:17">
      <c r="E275" s="379"/>
      <c r="F275" s="379"/>
      <c r="G275" s="379"/>
      <c r="Q275" s="371"/>
    </row>
    <row r="276" spans="5:17">
      <c r="E276" s="379"/>
      <c r="F276" s="379"/>
      <c r="G276" s="379"/>
      <c r="Q276" s="371"/>
    </row>
    <row r="277" spans="5:17">
      <c r="E277" s="379"/>
      <c r="F277" s="379"/>
      <c r="G277" s="379"/>
      <c r="Q277" s="371"/>
    </row>
    <row r="278" spans="5:17">
      <c r="E278" s="379"/>
      <c r="F278" s="379"/>
      <c r="G278" s="379"/>
      <c r="Q278" s="371"/>
    </row>
    <row r="279" spans="5:17">
      <c r="E279" s="379"/>
      <c r="F279" s="379"/>
      <c r="G279" s="379"/>
      <c r="Q279" s="371"/>
    </row>
    <row r="280" spans="5:17">
      <c r="E280" s="379"/>
      <c r="F280" s="379"/>
      <c r="G280" s="379"/>
      <c r="Q280" s="371"/>
    </row>
    <row r="281" spans="5:17">
      <c r="E281" s="379"/>
      <c r="F281" s="379"/>
      <c r="G281" s="379"/>
      <c r="Q281" s="371"/>
    </row>
    <row r="282" spans="5:17">
      <c r="E282" s="379"/>
      <c r="F282" s="379"/>
      <c r="G282" s="379"/>
      <c r="Q282" s="371"/>
    </row>
    <row r="283" spans="5:17">
      <c r="E283" s="379"/>
      <c r="F283" s="379"/>
      <c r="G283" s="379"/>
      <c r="Q283" s="371"/>
    </row>
    <row r="284" spans="5:17">
      <c r="E284" s="379"/>
      <c r="F284" s="379"/>
      <c r="G284" s="379"/>
      <c r="Q284" s="371"/>
    </row>
    <row r="285" spans="5:17">
      <c r="E285" s="379"/>
      <c r="F285" s="379"/>
      <c r="G285" s="379"/>
      <c r="Q285" s="371"/>
    </row>
    <row r="286" spans="5:17">
      <c r="E286" s="379"/>
      <c r="F286" s="379"/>
      <c r="G286" s="379"/>
      <c r="Q286" s="371"/>
    </row>
    <row r="287" spans="5:17">
      <c r="E287" s="379"/>
      <c r="F287" s="379"/>
      <c r="G287" s="379"/>
      <c r="Q287" s="371"/>
    </row>
    <row r="288" spans="5:17">
      <c r="E288" s="379"/>
      <c r="F288" s="379"/>
      <c r="G288" s="379"/>
      <c r="Q288" s="371"/>
    </row>
    <row r="289" spans="5:17">
      <c r="E289" s="379"/>
      <c r="F289" s="379"/>
      <c r="G289" s="379"/>
      <c r="Q289" s="371"/>
    </row>
    <row r="290" spans="5:17">
      <c r="E290" s="379"/>
      <c r="F290" s="379"/>
      <c r="G290" s="379"/>
      <c r="Q290" s="371"/>
    </row>
    <row r="291" spans="5:17">
      <c r="E291" s="379"/>
      <c r="F291" s="379"/>
      <c r="G291" s="379"/>
      <c r="Q291" s="371"/>
    </row>
    <row r="292" spans="5:17">
      <c r="E292" s="379"/>
      <c r="F292" s="379"/>
      <c r="G292" s="379"/>
      <c r="Q292" s="371"/>
    </row>
    <row r="293" spans="5:17">
      <c r="E293" s="379"/>
      <c r="F293" s="379"/>
      <c r="G293" s="379"/>
      <c r="Q293" s="371"/>
    </row>
    <row r="294" spans="5:17">
      <c r="E294" s="379"/>
      <c r="F294" s="379"/>
      <c r="G294" s="379"/>
      <c r="Q294" s="371"/>
    </row>
    <row r="295" spans="5:17">
      <c r="E295" s="379"/>
      <c r="F295" s="379"/>
      <c r="G295" s="379"/>
      <c r="Q295" s="371"/>
    </row>
    <row r="296" spans="5:17">
      <c r="E296" s="379"/>
      <c r="F296" s="379"/>
      <c r="G296" s="379"/>
      <c r="Q296" s="371"/>
    </row>
    <row r="297" spans="5:17">
      <c r="E297" s="379"/>
      <c r="F297" s="379"/>
      <c r="G297" s="379"/>
      <c r="Q297" s="371"/>
    </row>
    <row r="298" spans="5:17">
      <c r="E298" s="379"/>
      <c r="F298" s="379"/>
      <c r="G298" s="379"/>
      <c r="Q298" s="371"/>
    </row>
    <row r="299" spans="5:17">
      <c r="E299" s="379"/>
      <c r="F299" s="379"/>
      <c r="G299" s="379"/>
      <c r="Q299" s="371"/>
    </row>
    <row r="300" spans="5:17">
      <c r="E300" s="379"/>
      <c r="F300" s="379"/>
      <c r="G300" s="379"/>
      <c r="Q300" s="371"/>
    </row>
    <row r="301" spans="5:17">
      <c r="E301" s="379"/>
      <c r="F301" s="379"/>
      <c r="G301" s="379"/>
      <c r="Q301" s="371"/>
    </row>
    <row r="302" spans="5:17">
      <c r="E302" s="379"/>
      <c r="F302" s="379"/>
      <c r="G302" s="379"/>
      <c r="Q302" s="371"/>
    </row>
    <row r="303" spans="5:17">
      <c r="E303" s="379"/>
      <c r="F303" s="379"/>
      <c r="G303" s="379"/>
      <c r="Q303" s="371"/>
    </row>
    <row r="304" spans="5:17">
      <c r="E304" s="379"/>
      <c r="F304" s="379"/>
      <c r="G304" s="379"/>
      <c r="Q304" s="371"/>
    </row>
    <row r="305" spans="5:17">
      <c r="E305" s="379"/>
      <c r="F305" s="379"/>
      <c r="G305" s="379"/>
      <c r="Q305" s="371"/>
    </row>
    <row r="306" spans="5:17">
      <c r="E306" s="379"/>
      <c r="F306" s="379"/>
      <c r="G306" s="379"/>
      <c r="Q306" s="371"/>
    </row>
    <row r="307" spans="5:17">
      <c r="E307" s="379"/>
      <c r="F307" s="379"/>
      <c r="G307" s="379"/>
      <c r="Q307" s="371"/>
    </row>
    <row r="308" spans="5:17">
      <c r="E308" s="379"/>
      <c r="F308" s="379"/>
      <c r="G308" s="379"/>
      <c r="Q308" s="371"/>
    </row>
    <row r="309" spans="5:17">
      <c r="E309" s="379"/>
      <c r="F309" s="379"/>
      <c r="G309" s="379"/>
      <c r="Q309" s="371"/>
    </row>
    <row r="310" spans="5:17">
      <c r="E310" s="379"/>
      <c r="F310" s="379"/>
      <c r="G310" s="379"/>
      <c r="Q310" s="371"/>
    </row>
    <row r="311" spans="5:17">
      <c r="E311" s="379"/>
      <c r="F311" s="379"/>
      <c r="G311" s="379"/>
      <c r="Q311" s="371"/>
    </row>
    <row r="312" spans="5:17">
      <c r="E312" s="379"/>
      <c r="F312" s="379"/>
      <c r="G312" s="379"/>
      <c r="Q312" s="371"/>
    </row>
    <row r="313" spans="5:17">
      <c r="E313" s="379"/>
      <c r="F313" s="379"/>
      <c r="G313" s="379"/>
      <c r="Q313" s="371"/>
    </row>
    <row r="314" spans="5:17">
      <c r="E314" s="379"/>
      <c r="F314" s="379"/>
      <c r="G314" s="379"/>
      <c r="Q314" s="371"/>
    </row>
    <row r="315" spans="5:17">
      <c r="E315" s="379"/>
      <c r="F315" s="379"/>
      <c r="G315" s="379"/>
      <c r="Q315" s="371"/>
    </row>
    <row r="316" spans="5:17">
      <c r="E316" s="379"/>
      <c r="F316" s="379"/>
      <c r="G316" s="379"/>
      <c r="Q316" s="371"/>
    </row>
    <row r="317" spans="5:17">
      <c r="E317" s="379"/>
      <c r="F317" s="379"/>
      <c r="G317" s="379"/>
      <c r="Q317" s="371"/>
    </row>
    <row r="318" spans="5:17">
      <c r="E318" s="379"/>
      <c r="F318" s="379"/>
      <c r="G318" s="379"/>
      <c r="Q318" s="371"/>
    </row>
    <row r="319" spans="5:17">
      <c r="E319" s="379"/>
      <c r="F319" s="379"/>
      <c r="G319" s="379"/>
      <c r="Q319" s="371"/>
    </row>
    <row r="320" spans="5:17">
      <c r="E320" s="379"/>
      <c r="F320" s="379"/>
      <c r="G320" s="379"/>
      <c r="Q320" s="371"/>
    </row>
    <row r="321" spans="5:17">
      <c r="E321" s="379"/>
      <c r="F321" s="379"/>
      <c r="G321" s="379"/>
      <c r="Q321" s="371"/>
    </row>
    <row r="322" spans="5:17">
      <c r="E322" s="379"/>
      <c r="F322" s="379"/>
      <c r="G322" s="379"/>
      <c r="Q322" s="371"/>
    </row>
    <row r="323" spans="5:17">
      <c r="E323" s="379"/>
      <c r="F323" s="379"/>
      <c r="G323" s="379"/>
      <c r="Q323" s="371"/>
    </row>
    <row r="324" spans="5:17">
      <c r="E324" s="379"/>
      <c r="F324" s="379"/>
      <c r="G324" s="379"/>
      <c r="Q324" s="371"/>
    </row>
    <row r="325" spans="5:17">
      <c r="E325" s="379"/>
      <c r="F325" s="379"/>
      <c r="G325" s="379"/>
      <c r="Q325" s="371"/>
    </row>
    <row r="326" spans="5:17">
      <c r="E326" s="379"/>
      <c r="F326" s="379"/>
      <c r="G326" s="379"/>
      <c r="Q326" s="371"/>
    </row>
    <row r="327" spans="5:17">
      <c r="E327" s="379"/>
      <c r="F327" s="379"/>
      <c r="G327" s="379"/>
      <c r="Q327" s="371"/>
    </row>
    <row r="328" spans="5:17">
      <c r="E328" s="379"/>
      <c r="F328" s="379"/>
      <c r="G328" s="379"/>
      <c r="Q328" s="371"/>
    </row>
    <row r="329" spans="5:17">
      <c r="E329" s="379"/>
      <c r="F329" s="379"/>
      <c r="G329" s="379"/>
      <c r="Q329" s="371"/>
    </row>
    <row r="330" spans="5:17">
      <c r="E330" s="379"/>
      <c r="F330" s="379"/>
      <c r="G330" s="379"/>
      <c r="Q330" s="371"/>
    </row>
    <row r="331" spans="5:17">
      <c r="E331" s="379"/>
      <c r="F331" s="379"/>
      <c r="G331" s="379"/>
      <c r="Q331" s="371"/>
    </row>
    <row r="332" spans="5:17">
      <c r="E332" s="379"/>
      <c r="F332" s="379"/>
      <c r="G332" s="379"/>
      <c r="Q332" s="371"/>
    </row>
    <row r="333" spans="5:17">
      <c r="E333" s="379"/>
      <c r="F333" s="379"/>
      <c r="G333" s="379"/>
      <c r="Q333" s="371"/>
    </row>
    <row r="334" spans="5:17">
      <c r="E334" s="379"/>
      <c r="F334" s="379"/>
      <c r="G334" s="379"/>
      <c r="Q334" s="371"/>
    </row>
    <row r="335" spans="5:17">
      <c r="E335" s="379"/>
      <c r="F335" s="379"/>
      <c r="G335" s="379"/>
      <c r="Q335" s="371"/>
    </row>
    <row r="336" spans="5:17">
      <c r="E336" s="379"/>
      <c r="F336" s="379"/>
      <c r="G336" s="379"/>
      <c r="Q336" s="371"/>
    </row>
    <row r="337" spans="5:17">
      <c r="E337" s="379"/>
      <c r="F337" s="379"/>
      <c r="G337" s="379"/>
      <c r="Q337" s="371"/>
    </row>
    <row r="338" spans="5:17">
      <c r="E338" s="379"/>
      <c r="F338" s="379"/>
      <c r="G338" s="379"/>
      <c r="Q338" s="371"/>
    </row>
    <row r="339" spans="5:17">
      <c r="E339" s="379"/>
      <c r="F339" s="379"/>
      <c r="G339" s="379"/>
      <c r="Q339" s="371"/>
    </row>
    <row r="340" spans="5:17">
      <c r="E340" s="379"/>
      <c r="F340" s="379"/>
      <c r="G340" s="379"/>
      <c r="Q340" s="371"/>
    </row>
    <row r="341" spans="5:17">
      <c r="E341" s="379"/>
      <c r="F341" s="379"/>
      <c r="G341" s="379"/>
      <c r="Q341" s="371"/>
    </row>
    <row r="342" spans="5:17">
      <c r="E342" s="379"/>
      <c r="F342" s="379"/>
      <c r="G342" s="379"/>
      <c r="Q342" s="371"/>
    </row>
    <row r="343" spans="5:17">
      <c r="E343" s="379"/>
      <c r="F343" s="379"/>
      <c r="G343" s="379"/>
      <c r="Q343" s="371"/>
    </row>
    <row r="344" spans="5:17">
      <c r="E344" s="379"/>
      <c r="F344" s="379"/>
      <c r="G344" s="379"/>
      <c r="Q344" s="371"/>
    </row>
    <row r="345" spans="5:17">
      <c r="E345" s="379"/>
      <c r="F345" s="379"/>
      <c r="G345" s="379"/>
      <c r="Q345" s="371"/>
    </row>
    <row r="346" spans="5:17">
      <c r="E346" s="379"/>
      <c r="F346" s="379"/>
      <c r="G346" s="379"/>
      <c r="Q346" s="371"/>
    </row>
    <row r="347" spans="5:17">
      <c r="E347" s="379"/>
      <c r="F347" s="379"/>
      <c r="G347" s="379"/>
      <c r="Q347" s="371"/>
    </row>
    <row r="348" spans="5:17">
      <c r="E348" s="379"/>
      <c r="F348" s="379"/>
      <c r="G348" s="379"/>
      <c r="Q348" s="371"/>
    </row>
    <row r="349" spans="5:17">
      <c r="E349" s="379"/>
      <c r="F349" s="379"/>
      <c r="G349" s="379"/>
      <c r="Q349" s="371"/>
    </row>
    <row r="350" spans="5:17">
      <c r="E350" s="379"/>
      <c r="F350" s="379"/>
      <c r="G350" s="379"/>
      <c r="Q350" s="371"/>
    </row>
    <row r="351" spans="5:17">
      <c r="E351" s="379"/>
      <c r="F351" s="379"/>
      <c r="G351" s="379"/>
      <c r="Q351" s="371"/>
    </row>
    <row r="352" spans="5:17">
      <c r="E352" s="379"/>
      <c r="F352" s="379"/>
      <c r="G352" s="379"/>
      <c r="Q352" s="371"/>
    </row>
    <row r="353" spans="5:17">
      <c r="E353" s="379"/>
      <c r="F353" s="379"/>
      <c r="G353" s="379"/>
      <c r="Q353" s="371"/>
    </row>
    <row r="354" spans="5:17">
      <c r="E354" s="379"/>
      <c r="F354" s="379"/>
      <c r="G354" s="379"/>
      <c r="Q354" s="371"/>
    </row>
    <row r="355" spans="5:17">
      <c r="E355" s="379"/>
      <c r="F355" s="379"/>
      <c r="G355" s="379"/>
      <c r="Q355" s="371"/>
    </row>
    <row r="356" spans="5:17">
      <c r="E356" s="379"/>
      <c r="F356" s="379"/>
      <c r="G356" s="379"/>
      <c r="Q356" s="371"/>
    </row>
    <row r="357" spans="5:17">
      <c r="E357" s="379"/>
      <c r="F357" s="379"/>
      <c r="G357" s="379"/>
      <c r="Q357" s="371"/>
    </row>
    <row r="358" spans="5:17">
      <c r="E358" s="379"/>
      <c r="F358" s="379"/>
      <c r="G358" s="379"/>
      <c r="Q358" s="371"/>
    </row>
    <row r="359" spans="5:17">
      <c r="E359" s="379"/>
      <c r="F359" s="379"/>
      <c r="G359" s="379"/>
      <c r="Q359" s="371"/>
    </row>
    <row r="360" spans="5:17">
      <c r="E360" s="379"/>
      <c r="F360" s="379"/>
      <c r="G360" s="379"/>
      <c r="Q360" s="371"/>
    </row>
    <row r="361" spans="5:17">
      <c r="E361" s="379"/>
      <c r="F361" s="379"/>
      <c r="G361" s="379"/>
      <c r="Q361" s="371"/>
    </row>
    <row r="362" spans="5:17">
      <c r="E362" s="379"/>
      <c r="F362" s="379"/>
      <c r="G362" s="379"/>
      <c r="Q362" s="371"/>
    </row>
    <row r="363" spans="5:17">
      <c r="E363" s="379"/>
      <c r="F363" s="379"/>
      <c r="G363" s="379"/>
      <c r="Q363" s="371"/>
    </row>
    <row r="364" spans="5:17">
      <c r="E364" s="379"/>
      <c r="F364" s="379"/>
      <c r="G364" s="379"/>
      <c r="Q364" s="371"/>
    </row>
    <row r="365" spans="5:17">
      <c r="E365" s="379"/>
      <c r="F365" s="379"/>
      <c r="G365" s="379"/>
      <c r="Q365" s="371"/>
    </row>
    <row r="366" spans="5:17">
      <c r="E366" s="379"/>
      <c r="F366" s="379"/>
      <c r="G366" s="379"/>
      <c r="Q366" s="371"/>
    </row>
    <row r="367" spans="5:17">
      <c r="E367" s="379"/>
      <c r="F367" s="379"/>
      <c r="G367" s="379"/>
      <c r="Q367" s="371"/>
    </row>
    <row r="368" spans="5:17">
      <c r="E368" s="379"/>
      <c r="F368" s="379"/>
      <c r="G368" s="379"/>
      <c r="Q368" s="371"/>
    </row>
    <row r="369" spans="5:17">
      <c r="E369" s="379"/>
      <c r="F369" s="379"/>
      <c r="G369" s="379"/>
      <c r="Q369" s="371"/>
    </row>
    <row r="370" spans="5:17">
      <c r="E370" s="379"/>
      <c r="F370" s="379"/>
      <c r="G370" s="379"/>
      <c r="Q370" s="371"/>
    </row>
    <row r="371" spans="5:17">
      <c r="E371" s="379"/>
      <c r="F371" s="379"/>
      <c r="G371" s="379"/>
      <c r="Q371" s="371"/>
    </row>
    <row r="372" spans="5:17">
      <c r="E372" s="379"/>
      <c r="F372" s="379"/>
      <c r="G372" s="379"/>
      <c r="Q372" s="371"/>
    </row>
    <row r="373" spans="5:17">
      <c r="E373" s="379"/>
      <c r="F373" s="379"/>
      <c r="G373" s="379"/>
      <c r="Q373" s="371"/>
    </row>
    <row r="374" spans="5:17">
      <c r="E374" s="379"/>
      <c r="F374" s="379"/>
      <c r="G374" s="379"/>
      <c r="Q374" s="371"/>
    </row>
    <row r="375" spans="5:17">
      <c r="E375" s="379"/>
      <c r="F375" s="379"/>
      <c r="G375" s="379"/>
      <c r="Q375" s="371"/>
    </row>
    <row r="376" spans="5:17">
      <c r="E376" s="379"/>
      <c r="F376" s="379"/>
      <c r="G376" s="379"/>
      <c r="Q376" s="371"/>
    </row>
    <row r="377" spans="5:17">
      <c r="E377" s="379"/>
      <c r="F377" s="379"/>
      <c r="G377" s="379"/>
      <c r="Q377" s="371"/>
    </row>
    <row r="378" spans="5:17">
      <c r="E378" s="379"/>
      <c r="F378" s="379"/>
      <c r="G378" s="379"/>
      <c r="Q378" s="371"/>
    </row>
    <row r="379" spans="5:17">
      <c r="E379" s="379"/>
      <c r="F379" s="379"/>
      <c r="G379" s="379"/>
      <c r="Q379" s="371"/>
    </row>
    <row r="380" spans="5:17">
      <c r="E380" s="379"/>
      <c r="F380" s="379"/>
      <c r="G380" s="379"/>
      <c r="Q380" s="371"/>
    </row>
    <row r="381" spans="5:17">
      <c r="E381" s="379"/>
      <c r="F381" s="379"/>
      <c r="G381" s="379"/>
      <c r="Q381" s="371"/>
    </row>
    <row r="382" spans="5:17">
      <c r="E382" s="379"/>
      <c r="F382" s="379"/>
      <c r="G382" s="379"/>
      <c r="Q382" s="371"/>
    </row>
    <row r="383" spans="5:17">
      <c r="E383" s="379"/>
      <c r="F383" s="379"/>
      <c r="G383" s="379"/>
      <c r="Q383" s="371"/>
    </row>
    <row r="384" spans="5:17">
      <c r="E384" s="379"/>
      <c r="F384" s="379"/>
      <c r="G384" s="379"/>
      <c r="Q384" s="371"/>
    </row>
    <row r="385" spans="5:17">
      <c r="E385" s="379"/>
      <c r="F385" s="379"/>
      <c r="G385" s="379"/>
      <c r="Q385" s="371"/>
    </row>
    <row r="386" spans="5:17">
      <c r="E386" s="379"/>
      <c r="F386" s="379"/>
      <c r="G386" s="379"/>
      <c r="Q386" s="371"/>
    </row>
    <row r="387" spans="5:17">
      <c r="E387" s="379"/>
      <c r="F387" s="379"/>
      <c r="G387" s="379"/>
      <c r="Q387" s="371"/>
    </row>
    <row r="388" spans="5:17">
      <c r="E388" s="379"/>
      <c r="F388" s="379"/>
      <c r="G388" s="379"/>
      <c r="Q388" s="371"/>
    </row>
    <row r="389" spans="5:17">
      <c r="E389" s="379"/>
      <c r="F389" s="379"/>
      <c r="G389" s="379"/>
      <c r="Q389" s="371"/>
    </row>
    <row r="390" spans="5:17">
      <c r="E390" s="379"/>
      <c r="F390" s="379"/>
      <c r="G390" s="379"/>
      <c r="Q390" s="371"/>
    </row>
    <row r="391" spans="5:17">
      <c r="E391" s="379"/>
      <c r="F391" s="379"/>
      <c r="G391" s="379"/>
      <c r="Q391" s="371"/>
    </row>
    <row r="392" spans="5:17">
      <c r="E392" s="379"/>
      <c r="F392" s="379"/>
      <c r="G392" s="379"/>
      <c r="Q392" s="371"/>
    </row>
    <row r="393" spans="5:17">
      <c r="E393" s="379"/>
      <c r="F393" s="379"/>
      <c r="G393" s="379"/>
      <c r="Q393" s="371"/>
    </row>
    <row r="394" spans="5:17">
      <c r="E394" s="379"/>
      <c r="F394" s="379"/>
      <c r="G394" s="379"/>
      <c r="Q394" s="371"/>
    </row>
    <row r="395" spans="5:17">
      <c r="E395" s="379"/>
      <c r="F395" s="379"/>
      <c r="G395" s="379"/>
      <c r="Q395" s="371"/>
    </row>
    <row r="396" spans="5:17">
      <c r="E396" s="379"/>
      <c r="F396" s="379"/>
      <c r="G396" s="379"/>
      <c r="Q396" s="371"/>
    </row>
    <row r="397" spans="5:17">
      <c r="E397" s="379"/>
      <c r="F397" s="379"/>
      <c r="G397" s="379"/>
      <c r="Q397" s="371"/>
    </row>
    <row r="398" spans="5:17">
      <c r="E398" s="379"/>
      <c r="F398" s="379"/>
      <c r="G398" s="379"/>
      <c r="Q398" s="371"/>
    </row>
    <row r="399" spans="5:17">
      <c r="E399" s="379"/>
      <c r="F399" s="379"/>
      <c r="G399" s="379"/>
      <c r="Q399" s="371"/>
    </row>
    <row r="400" spans="5:17">
      <c r="E400" s="379"/>
      <c r="F400" s="379"/>
      <c r="G400" s="379"/>
      <c r="Q400" s="371"/>
    </row>
    <row r="401" spans="5:17">
      <c r="E401" s="379"/>
      <c r="F401" s="379"/>
      <c r="G401" s="379"/>
      <c r="Q401" s="371"/>
    </row>
    <row r="402" spans="5:17">
      <c r="E402" s="379"/>
      <c r="F402" s="379"/>
      <c r="G402" s="379"/>
      <c r="Q402" s="371"/>
    </row>
    <row r="403" spans="5:17">
      <c r="E403" s="379"/>
      <c r="F403" s="379"/>
      <c r="G403" s="379"/>
      <c r="Q403" s="371"/>
    </row>
    <row r="404" spans="5:17">
      <c r="E404" s="379"/>
      <c r="F404" s="379"/>
      <c r="G404" s="379"/>
      <c r="Q404" s="371"/>
    </row>
    <row r="405" spans="5:17">
      <c r="E405" s="379"/>
      <c r="F405" s="379"/>
      <c r="G405" s="379"/>
      <c r="Q405" s="371"/>
    </row>
    <row r="406" spans="5:17">
      <c r="E406" s="379"/>
      <c r="F406" s="379"/>
      <c r="G406" s="379"/>
      <c r="Q406" s="371"/>
    </row>
    <row r="407" spans="5:17">
      <c r="E407" s="379"/>
      <c r="F407" s="379"/>
      <c r="G407" s="379"/>
      <c r="Q407" s="371"/>
    </row>
    <row r="408" spans="5:17">
      <c r="E408" s="379"/>
      <c r="F408" s="379"/>
      <c r="G408" s="379"/>
      <c r="Q408" s="371"/>
    </row>
    <row r="409" spans="5:17">
      <c r="E409" s="379"/>
      <c r="F409" s="379"/>
      <c r="G409" s="379"/>
      <c r="Q409" s="371"/>
    </row>
    <row r="410" spans="5:17">
      <c r="E410" s="379"/>
      <c r="F410" s="379"/>
      <c r="G410" s="379"/>
      <c r="Q410" s="371"/>
    </row>
    <row r="411" spans="5:17">
      <c r="E411" s="379"/>
      <c r="F411" s="379"/>
      <c r="G411" s="379"/>
      <c r="Q411" s="371"/>
    </row>
    <row r="412" spans="5:17">
      <c r="E412" s="379"/>
      <c r="F412" s="379"/>
      <c r="G412" s="379"/>
      <c r="Q412" s="371"/>
    </row>
    <row r="413" spans="5:17">
      <c r="E413" s="379"/>
      <c r="F413" s="379"/>
      <c r="G413" s="379"/>
      <c r="Q413" s="371"/>
    </row>
    <row r="414" spans="5:17">
      <c r="E414" s="379"/>
      <c r="F414" s="379"/>
      <c r="G414" s="379"/>
      <c r="Q414" s="371"/>
    </row>
    <row r="415" spans="5:17">
      <c r="E415" s="379"/>
      <c r="F415" s="379"/>
      <c r="G415" s="379"/>
      <c r="Q415" s="371"/>
    </row>
    <row r="416" spans="5:17">
      <c r="E416" s="379"/>
      <c r="F416" s="379"/>
      <c r="G416" s="379"/>
      <c r="Q416" s="371"/>
    </row>
    <row r="417" spans="5:17">
      <c r="E417" s="379"/>
      <c r="F417" s="379"/>
      <c r="G417" s="379"/>
      <c r="Q417" s="371"/>
    </row>
    <row r="418" spans="5:17">
      <c r="E418" s="379"/>
      <c r="F418" s="379"/>
      <c r="G418" s="379"/>
      <c r="Q418" s="371"/>
    </row>
    <row r="419" spans="5:17">
      <c r="E419" s="379"/>
      <c r="F419" s="379"/>
      <c r="G419" s="379"/>
      <c r="Q419" s="371"/>
    </row>
    <row r="420" spans="5:17">
      <c r="E420" s="379"/>
      <c r="F420" s="379"/>
      <c r="G420" s="379"/>
      <c r="Q420" s="371"/>
    </row>
    <row r="421" spans="5:17">
      <c r="E421" s="379"/>
      <c r="F421" s="379"/>
      <c r="G421" s="379"/>
      <c r="Q421" s="371"/>
    </row>
    <row r="422" spans="5:17">
      <c r="E422" s="379"/>
      <c r="F422" s="379"/>
      <c r="G422" s="379"/>
      <c r="Q422" s="371"/>
    </row>
    <row r="423" spans="5:17">
      <c r="E423" s="379"/>
      <c r="F423" s="379"/>
      <c r="G423" s="379"/>
      <c r="Q423" s="371"/>
    </row>
    <row r="424" spans="5:17">
      <c r="E424" s="379"/>
      <c r="F424" s="379"/>
      <c r="G424" s="379"/>
      <c r="Q424" s="371"/>
    </row>
    <row r="425" spans="5:17">
      <c r="E425" s="379"/>
      <c r="F425" s="379"/>
      <c r="G425" s="379"/>
      <c r="Q425" s="371"/>
    </row>
    <row r="426" spans="5:17">
      <c r="E426" s="379"/>
      <c r="F426" s="379"/>
      <c r="G426" s="379"/>
      <c r="Q426" s="371"/>
    </row>
    <row r="427" spans="5:17">
      <c r="E427" s="379"/>
      <c r="F427" s="379"/>
      <c r="G427" s="379"/>
      <c r="Q427" s="371"/>
    </row>
    <row r="428" spans="5:17">
      <c r="E428" s="379"/>
      <c r="F428" s="379"/>
      <c r="G428" s="379"/>
      <c r="Q428" s="371"/>
    </row>
    <row r="429" spans="5:17">
      <c r="E429" s="379"/>
      <c r="F429" s="379"/>
      <c r="G429" s="379"/>
      <c r="Q429" s="371"/>
    </row>
    <row r="430" spans="5:17">
      <c r="E430" s="379"/>
      <c r="F430" s="379"/>
      <c r="G430" s="379"/>
      <c r="Q430" s="371"/>
    </row>
    <row r="431" spans="5:17">
      <c r="E431" s="379"/>
      <c r="F431" s="379"/>
      <c r="G431" s="379"/>
      <c r="Q431" s="371"/>
    </row>
    <row r="432" spans="5:17">
      <c r="E432" s="379"/>
      <c r="F432" s="379"/>
      <c r="G432" s="379"/>
      <c r="Q432" s="371"/>
    </row>
    <row r="433" spans="5:17">
      <c r="E433" s="379"/>
      <c r="F433" s="379"/>
      <c r="G433" s="379"/>
      <c r="Q433" s="371"/>
    </row>
    <row r="434" spans="5:17">
      <c r="E434" s="379"/>
      <c r="F434" s="379"/>
      <c r="G434" s="379"/>
      <c r="Q434" s="371"/>
    </row>
    <row r="435" spans="5:17">
      <c r="E435" s="379"/>
      <c r="F435" s="379"/>
      <c r="G435" s="379"/>
      <c r="Q435" s="371"/>
    </row>
    <row r="436" spans="5:17">
      <c r="E436" s="379"/>
      <c r="F436" s="379"/>
      <c r="G436" s="379"/>
      <c r="Q436" s="371"/>
    </row>
    <row r="437" spans="5:17">
      <c r="E437" s="379"/>
      <c r="F437" s="379"/>
      <c r="G437" s="379"/>
      <c r="Q437" s="371"/>
    </row>
    <row r="438" spans="5:17">
      <c r="E438" s="379"/>
      <c r="F438" s="379"/>
      <c r="G438" s="379"/>
      <c r="Q438" s="371"/>
    </row>
    <row r="439" spans="5:17">
      <c r="E439" s="379"/>
      <c r="F439" s="379"/>
      <c r="G439" s="379"/>
      <c r="Q439" s="371"/>
    </row>
    <row r="440" spans="5:17">
      <c r="E440" s="379"/>
      <c r="F440" s="379"/>
      <c r="G440" s="379"/>
      <c r="Q440" s="371"/>
    </row>
    <row r="441" spans="5:17">
      <c r="E441" s="379"/>
      <c r="F441" s="379"/>
      <c r="G441" s="379"/>
      <c r="Q441" s="371"/>
    </row>
    <row r="442" spans="5:17">
      <c r="E442" s="379"/>
      <c r="F442" s="379"/>
      <c r="G442" s="379"/>
      <c r="Q442" s="371"/>
    </row>
    <row r="443" spans="5:17">
      <c r="E443" s="379"/>
      <c r="F443" s="379"/>
      <c r="G443" s="379"/>
      <c r="Q443" s="371"/>
    </row>
    <row r="444" spans="5:17">
      <c r="E444" s="379"/>
      <c r="F444" s="379"/>
      <c r="G444" s="379"/>
      <c r="Q444" s="371"/>
    </row>
    <row r="445" spans="5:17">
      <c r="E445" s="379"/>
      <c r="F445" s="379"/>
      <c r="G445" s="379"/>
      <c r="Q445" s="371"/>
    </row>
    <row r="446" spans="5:17">
      <c r="E446" s="379"/>
      <c r="F446" s="379"/>
      <c r="G446" s="379"/>
      <c r="Q446" s="371"/>
    </row>
    <row r="447" spans="5:17">
      <c r="E447" s="379"/>
      <c r="F447" s="379"/>
      <c r="G447" s="379"/>
      <c r="Q447" s="371"/>
    </row>
    <row r="448" spans="5:17">
      <c r="E448" s="379"/>
      <c r="F448" s="379"/>
      <c r="G448" s="379"/>
      <c r="Q448" s="371"/>
    </row>
    <row r="449" spans="5:17">
      <c r="E449" s="379"/>
      <c r="F449" s="379"/>
      <c r="G449" s="379"/>
      <c r="Q449" s="371"/>
    </row>
    <row r="450" spans="5:17">
      <c r="E450" s="379"/>
      <c r="F450" s="379"/>
      <c r="G450" s="379"/>
      <c r="Q450" s="371"/>
    </row>
    <row r="451" spans="5:17">
      <c r="E451" s="379"/>
      <c r="F451" s="379"/>
      <c r="G451" s="379"/>
      <c r="Q451" s="371"/>
    </row>
    <row r="452" spans="5:17">
      <c r="E452" s="379"/>
      <c r="F452" s="379"/>
      <c r="G452" s="379"/>
      <c r="Q452" s="371"/>
    </row>
    <row r="453" spans="5:17">
      <c r="E453" s="379"/>
      <c r="F453" s="379"/>
      <c r="G453" s="379"/>
      <c r="Q453" s="371"/>
    </row>
    <row r="454" spans="5:17">
      <c r="E454" s="379"/>
      <c r="F454" s="379"/>
      <c r="G454" s="379"/>
      <c r="Q454" s="371"/>
    </row>
    <row r="455" spans="5:17">
      <c r="E455" s="379"/>
      <c r="F455" s="379"/>
      <c r="G455" s="379"/>
      <c r="Q455" s="371"/>
    </row>
    <row r="456" spans="5:17">
      <c r="E456" s="379"/>
      <c r="F456" s="379"/>
      <c r="G456" s="379"/>
      <c r="Q456" s="371"/>
    </row>
    <row r="457" spans="5:17">
      <c r="E457" s="379"/>
      <c r="F457" s="379"/>
      <c r="G457" s="379"/>
      <c r="Q457" s="371"/>
    </row>
    <row r="458" spans="5:17">
      <c r="E458" s="379"/>
      <c r="F458" s="379"/>
      <c r="G458" s="379"/>
      <c r="Q458" s="371"/>
    </row>
    <row r="459" spans="5:17">
      <c r="E459" s="379"/>
      <c r="F459" s="379"/>
      <c r="G459" s="379"/>
      <c r="Q459" s="371"/>
    </row>
    <row r="460" spans="5:17">
      <c r="E460" s="379"/>
      <c r="F460" s="379"/>
      <c r="G460" s="379"/>
      <c r="Q460" s="371"/>
    </row>
    <row r="461" spans="5:17">
      <c r="E461" s="379"/>
      <c r="F461" s="379"/>
      <c r="G461" s="379"/>
      <c r="Q461" s="371"/>
    </row>
    <row r="462" spans="5:17">
      <c r="E462" s="379"/>
      <c r="F462" s="379"/>
      <c r="G462" s="379"/>
      <c r="Q462" s="371"/>
    </row>
    <row r="463" spans="5:17">
      <c r="E463" s="379"/>
      <c r="F463" s="379"/>
      <c r="G463" s="379"/>
      <c r="Q463" s="371"/>
    </row>
    <row r="464" spans="5:17">
      <c r="E464" s="379"/>
      <c r="F464" s="379"/>
      <c r="G464" s="379"/>
      <c r="Q464" s="371"/>
    </row>
    <row r="465" spans="5:17">
      <c r="E465" s="379"/>
      <c r="F465" s="379"/>
      <c r="G465" s="379"/>
      <c r="Q465" s="371"/>
    </row>
    <row r="466" spans="5:17">
      <c r="E466" s="379"/>
      <c r="F466" s="379"/>
      <c r="G466" s="379"/>
      <c r="Q466" s="371"/>
    </row>
    <row r="467" spans="5:17">
      <c r="E467" s="379"/>
      <c r="F467" s="379"/>
      <c r="G467" s="379"/>
      <c r="Q467" s="371"/>
    </row>
    <row r="468" spans="5:17">
      <c r="E468" s="379"/>
      <c r="F468" s="379"/>
      <c r="G468" s="379"/>
      <c r="Q468" s="371"/>
    </row>
    <row r="469" spans="5:17">
      <c r="E469" s="379"/>
      <c r="F469" s="379"/>
      <c r="G469" s="379"/>
      <c r="Q469" s="371"/>
    </row>
    <row r="470" spans="5:17">
      <c r="E470" s="379"/>
      <c r="F470" s="379"/>
      <c r="G470" s="379"/>
      <c r="Q470" s="371"/>
    </row>
    <row r="471" spans="5:17">
      <c r="E471" s="379"/>
      <c r="F471" s="379"/>
      <c r="G471" s="379"/>
      <c r="Q471" s="371"/>
    </row>
    <row r="472" spans="5:17">
      <c r="E472" s="379"/>
      <c r="F472" s="379"/>
      <c r="G472" s="379"/>
      <c r="Q472" s="371"/>
    </row>
    <row r="473" spans="5:17">
      <c r="E473" s="379"/>
      <c r="F473" s="379"/>
      <c r="G473" s="379"/>
      <c r="Q473" s="371"/>
    </row>
    <row r="474" spans="5:17">
      <c r="E474" s="379"/>
      <c r="F474" s="379"/>
      <c r="G474" s="379"/>
      <c r="Q474" s="371"/>
    </row>
    <row r="475" spans="5:17">
      <c r="E475" s="379"/>
      <c r="F475" s="379"/>
      <c r="G475" s="379"/>
      <c r="Q475" s="371"/>
    </row>
    <row r="476" spans="5:17">
      <c r="E476" s="379"/>
      <c r="F476" s="379"/>
      <c r="G476" s="379"/>
      <c r="Q476" s="371"/>
    </row>
    <row r="477" spans="5:17">
      <c r="E477" s="379"/>
      <c r="F477" s="379"/>
      <c r="G477" s="379"/>
      <c r="Q477" s="371"/>
    </row>
    <row r="478" spans="5:17">
      <c r="E478" s="379"/>
      <c r="F478" s="379"/>
      <c r="G478" s="379"/>
      <c r="Q478" s="371"/>
    </row>
    <row r="479" spans="5:17">
      <c r="E479" s="379"/>
      <c r="F479" s="379"/>
      <c r="G479" s="379"/>
      <c r="Q479" s="371"/>
    </row>
    <row r="480" spans="5:17">
      <c r="E480" s="379"/>
      <c r="F480" s="379"/>
      <c r="G480" s="379"/>
      <c r="Q480" s="371"/>
    </row>
    <row r="481" spans="5:17">
      <c r="E481" s="379"/>
      <c r="F481" s="379"/>
      <c r="G481" s="379"/>
      <c r="Q481" s="371"/>
    </row>
    <row r="482" spans="5:17">
      <c r="E482" s="379"/>
      <c r="F482" s="379"/>
      <c r="G482" s="379"/>
      <c r="Q482" s="371"/>
    </row>
    <row r="483" spans="5:17">
      <c r="E483" s="379"/>
      <c r="F483" s="379"/>
      <c r="G483" s="379"/>
      <c r="Q483" s="371"/>
    </row>
    <row r="484" spans="5:17">
      <c r="E484" s="379"/>
      <c r="F484" s="379"/>
      <c r="G484" s="379"/>
      <c r="Q484" s="371"/>
    </row>
    <row r="485" spans="5:17">
      <c r="E485" s="379"/>
      <c r="F485" s="379"/>
      <c r="G485" s="379"/>
      <c r="Q485" s="371"/>
    </row>
    <row r="486" spans="5:17">
      <c r="E486" s="379"/>
      <c r="F486" s="379"/>
      <c r="G486" s="379"/>
      <c r="Q486" s="371"/>
    </row>
    <row r="487" spans="5:17">
      <c r="E487" s="379"/>
      <c r="F487" s="379"/>
      <c r="G487" s="379"/>
      <c r="Q487" s="371"/>
    </row>
    <row r="488" spans="5:17">
      <c r="E488" s="379"/>
      <c r="F488" s="379"/>
      <c r="G488" s="379"/>
      <c r="Q488" s="371"/>
    </row>
    <row r="489" spans="5:17">
      <c r="E489" s="379"/>
      <c r="F489" s="379"/>
      <c r="G489" s="379"/>
      <c r="Q489" s="371"/>
    </row>
    <row r="490" spans="5:17">
      <c r="E490" s="379"/>
      <c r="F490" s="379"/>
      <c r="G490" s="379"/>
      <c r="Q490" s="371"/>
    </row>
    <row r="491" spans="5:17">
      <c r="E491" s="379"/>
      <c r="F491" s="379"/>
      <c r="G491" s="379"/>
      <c r="Q491" s="371"/>
    </row>
    <row r="492" spans="5:17">
      <c r="E492" s="379"/>
      <c r="F492" s="379"/>
      <c r="G492" s="379"/>
      <c r="Q492" s="371"/>
    </row>
    <row r="493" spans="5:17">
      <c r="E493" s="379"/>
      <c r="F493" s="379"/>
      <c r="G493" s="379"/>
      <c r="Q493" s="371"/>
    </row>
    <row r="494" spans="5:17">
      <c r="E494" s="379"/>
      <c r="F494" s="379"/>
      <c r="G494" s="379"/>
      <c r="Q494" s="371"/>
    </row>
    <row r="495" spans="5:17">
      <c r="E495" s="379"/>
      <c r="F495" s="379"/>
      <c r="G495" s="379"/>
      <c r="Q495" s="371"/>
    </row>
    <row r="496" spans="5:17">
      <c r="E496" s="379"/>
      <c r="F496" s="379"/>
      <c r="G496" s="379"/>
      <c r="Q496" s="371"/>
    </row>
    <row r="497" spans="5:17">
      <c r="E497" s="379"/>
      <c r="F497" s="379"/>
      <c r="G497" s="379"/>
      <c r="Q497" s="371"/>
    </row>
    <row r="498" spans="5:17">
      <c r="E498" s="379"/>
      <c r="F498" s="379"/>
      <c r="G498" s="379"/>
      <c r="Q498" s="371"/>
    </row>
    <row r="499" spans="5:17">
      <c r="E499" s="379"/>
      <c r="F499" s="379"/>
      <c r="G499" s="379"/>
      <c r="Q499" s="371"/>
    </row>
    <row r="500" spans="5:17">
      <c r="E500" s="379"/>
      <c r="F500" s="379"/>
      <c r="G500" s="379"/>
      <c r="Q500" s="371"/>
    </row>
    <row r="501" spans="5:17">
      <c r="E501" s="379"/>
      <c r="F501" s="379"/>
      <c r="G501" s="379"/>
      <c r="Q501" s="371"/>
    </row>
    <row r="502" spans="5:17">
      <c r="E502" s="379"/>
      <c r="F502" s="379"/>
      <c r="G502" s="379"/>
      <c r="Q502" s="371"/>
    </row>
    <row r="503" spans="5:17">
      <c r="E503" s="379"/>
      <c r="F503" s="379"/>
      <c r="G503" s="379"/>
      <c r="Q503" s="371"/>
    </row>
    <row r="504" spans="5:17">
      <c r="E504" s="379"/>
      <c r="F504" s="379"/>
      <c r="G504" s="379"/>
      <c r="Q504" s="371"/>
    </row>
    <row r="505" spans="5:17">
      <c r="E505" s="379"/>
      <c r="F505" s="379"/>
      <c r="G505" s="379"/>
      <c r="Q505" s="371"/>
    </row>
    <row r="506" spans="5:17">
      <c r="E506" s="379"/>
      <c r="F506" s="379"/>
      <c r="G506" s="379"/>
      <c r="Q506" s="371"/>
    </row>
    <row r="507" spans="5:17">
      <c r="E507" s="379"/>
      <c r="F507" s="379"/>
      <c r="G507" s="379"/>
      <c r="Q507" s="371"/>
    </row>
    <row r="508" spans="5:17">
      <c r="E508" s="379"/>
      <c r="F508" s="379"/>
      <c r="G508" s="379"/>
      <c r="Q508" s="371"/>
    </row>
    <row r="509" spans="5:17">
      <c r="E509" s="379"/>
      <c r="F509" s="379"/>
      <c r="G509" s="379"/>
      <c r="Q509" s="371"/>
    </row>
    <row r="510" spans="5:17">
      <c r="E510" s="379"/>
      <c r="F510" s="379"/>
      <c r="G510" s="379"/>
      <c r="Q510" s="371"/>
    </row>
    <row r="511" spans="5:17">
      <c r="E511" s="379"/>
      <c r="F511" s="379"/>
      <c r="G511" s="379"/>
      <c r="Q511" s="371"/>
    </row>
    <row r="512" spans="5:17">
      <c r="E512" s="379"/>
      <c r="F512" s="379"/>
      <c r="G512" s="379"/>
      <c r="Q512" s="371"/>
    </row>
    <row r="513" spans="5:17">
      <c r="E513" s="379"/>
      <c r="F513" s="379"/>
      <c r="G513" s="379"/>
      <c r="Q513" s="371"/>
    </row>
    <row r="514" spans="5:17">
      <c r="E514" s="379"/>
      <c r="F514" s="379"/>
      <c r="G514" s="379"/>
      <c r="Q514" s="371"/>
    </row>
    <row r="515" spans="5:17">
      <c r="E515" s="379"/>
      <c r="F515" s="379"/>
      <c r="G515" s="379"/>
      <c r="Q515" s="371"/>
    </row>
    <row r="516" spans="5:17">
      <c r="E516" s="379"/>
      <c r="F516" s="379"/>
      <c r="G516" s="379"/>
      <c r="Q516" s="371"/>
    </row>
    <row r="517" spans="5:17">
      <c r="E517" s="379"/>
      <c r="F517" s="379"/>
      <c r="G517" s="379"/>
      <c r="Q517" s="371"/>
    </row>
    <row r="518" spans="5:17">
      <c r="E518" s="379"/>
      <c r="F518" s="379"/>
      <c r="G518" s="379"/>
      <c r="Q518" s="371"/>
    </row>
    <row r="519" spans="5:17">
      <c r="E519" s="379"/>
      <c r="F519" s="379"/>
      <c r="G519" s="379"/>
      <c r="Q519" s="371"/>
    </row>
    <row r="520" spans="5:17">
      <c r="E520" s="379"/>
      <c r="F520" s="379"/>
      <c r="G520" s="379"/>
      <c r="Q520" s="371"/>
    </row>
    <row r="521" spans="5:17">
      <c r="E521" s="379"/>
      <c r="F521" s="379"/>
      <c r="G521" s="379"/>
      <c r="Q521" s="371"/>
    </row>
    <row r="522" spans="5:17">
      <c r="E522" s="379"/>
      <c r="F522" s="379"/>
      <c r="G522" s="379"/>
      <c r="Q522" s="371"/>
    </row>
    <row r="523" spans="5:17">
      <c r="E523" s="379"/>
      <c r="F523" s="379"/>
      <c r="G523" s="379"/>
      <c r="Q523" s="371"/>
    </row>
    <row r="524" spans="5:17">
      <c r="E524" s="379"/>
      <c r="F524" s="379"/>
      <c r="G524" s="379"/>
      <c r="Q524" s="371"/>
    </row>
    <row r="525" spans="5:17">
      <c r="E525" s="379"/>
      <c r="F525" s="379"/>
      <c r="G525" s="379"/>
      <c r="Q525" s="371"/>
    </row>
    <row r="526" spans="5:17">
      <c r="E526" s="379"/>
      <c r="F526" s="379"/>
      <c r="G526" s="379"/>
      <c r="Q526" s="371"/>
    </row>
    <row r="527" spans="5:17">
      <c r="E527" s="379"/>
      <c r="F527" s="379"/>
      <c r="G527" s="379"/>
      <c r="Q527" s="371"/>
    </row>
    <row r="528" spans="5:17">
      <c r="E528" s="379"/>
      <c r="F528" s="379"/>
      <c r="G528" s="379"/>
      <c r="Q528" s="371"/>
    </row>
    <row r="529" spans="5:17">
      <c r="E529" s="379"/>
      <c r="F529" s="379"/>
      <c r="G529" s="379"/>
      <c r="Q529" s="371"/>
    </row>
    <row r="530" spans="5:17">
      <c r="E530" s="379"/>
      <c r="F530" s="379"/>
      <c r="G530" s="379"/>
      <c r="Q530" s="371"/>
    </row>
    <row r="531" spans="5:17">
      <c r="E531" s="379"/>
      <c r="F531" s="379"/>
      <c r="G531" s="379"/>
      <c r="Q531" s="371"/>
    </row>
    <row r="532" spans="5:17">
      <c r="E532" s="379"/>
      <c r="F532" s="379"/>
      <c r="G532" s="379"/>
      <c r="Q532" s="371"/>
    </row>
    <row r="533" spans="5:17">
      <c r="E533" s="379"/>
      <c r="F533" s="379"/>
      <c r="G533" s="379"/>
      <c r="Q533" s="371"/>
    </row>
    <row r="534" spans="5:17">
      <c r="E534" s="379"/>
      <c r="F534" s="379"/>
      <c r="G534" s="379"/>
      <c r="Q534" s="371"/>
    </row>
    <row r="535" spans="5:17">
      <c r="E535" s="379"/>
      <c r="F535" s="379"/>
      <c r="G535" s="379"/>
      <c r="Q535" s="371"/>
    </row>
    <row r="536" spans="5:17">
      <c r="E536" s="379"/>
      <c r="F536" s="379"/>
      <c r="G536" s="379"/>
      <c r="Q536" s="371"/>
    </row>
    <row r="537" spans="5:17">
      <c r="E537" s="379"/>
      <c r="F537" s="379"/>
      <c r="G537" s="379"/>
      <c r="Q537" s="371"/>
    </row>
    <row r="538" spans="5:17">
      <c r="E538" s="379"/>
      <c r="F538" s="379"/>
      <c r="G538" s="379"/>
      <c r="Q538" s="371"/>
    </row>
    <row r="539" spans="5:17">
      <c r="E539" s="379"/>
      <c r="F539" s="379"/>
      <c r="G539" s="379"/>
      <c r="Q539" s="371"/>
    </row>
    <row r="540" spans="5:17">
      <c r="E540" s="379"/>
      <c r="F540" s="379"/>
      <c r="G540" s="379"/>
      <c r="Q540" s="371"/>
    </row>
    <row r="541" spans="5:17">
      <c r="E541" s="379"/>
      <c r="F541" s="379"/>
      <c r="G541" s="379"/>
      <c r="Q541" s="371"/>
    </row>
    <row r="542" spans="5:17">
      <c r="E542" s="379"/>
      <c r="F542" s="379"/>
      <c r="G542" s="379"/>
      <c r="Q542" s="371"/>
    </row>
    <row r="543" spans="5:17">
      <c r="E543" s="379"/>
      <c r="F543" s="379"/>
      <c r="G543" s="379"/>
      <c r="Q543" s="371"/>
    </row>
    <row r="544" spans="5:17">
      <c r="E544" s="379"/>
      <c r="F544" s="379"/>
      <c r="G544" s="379"/>
      <c r="Q544" s="371"/>
    </row>
    <row r="545" spans="5:17">
      <c r="E545" s="379"/>
      <c r="F545" s="379"/>
      <c r="G545" s="379"/>
      <c r="Q545" s="371"/>
    </row>
    <row r="546" spans="5:17">
      <c r="E546" s="379"/>
      <c r="F546" s="379"/>
      <c r="G546" s="379"/>
      <c r="Q546" s="371"/>
    </row>
    <row r="547" spans="5:17">
      <c r="E547" s="379"/>
      <c r="F547" s="379"/>
      <c r="G547" s="379"/>
      <c r="Q547" s="371"/>
    </row>
    <row r="548" spans="5:17">
      <c r="E548" s="379"/>
      <c r="F548" s="379"/>
      <c r="G548" s="379"/>
      <c r="Q548" s="371"/>
    </row>
    <row r="549" spans="5:17">
      <c r="E549" s="379"/>
      <c r="F549" s="379"/>
      <c r="G549" s="379"/>
      <c r="Q549" s="371"/>
    </row>
    <row r="550" spans="5:17">
      <c r="E550" s="379"/>
      <c r="F550" s="379"/>
      <c r="G550" s="379"/>
      <c r="Q550" s="371"/>
    </row>
    <row r="551" spans="5:17">
      <c r="E551" s="379"/>
      <c r="F551" s="379"/>
      <c r="G551" s="379"/>
      <c r="Q551" s="371"/>
    </row>
    <row r="552" spans="5:17">
      <c r="E552" s="379"/>
      <c r="F552" s="379"/>
      <c r="G552" s="379"/>
      <c r="Q552" s="371"/>
    </row>
    <row r="553" spans="5:17">
      <c r="E553" s="379"/>
      <c r="F553" s="379"/>
      <c r="G553" s="379"/>
      <c r="Q553" s="371"/>
    </row>
    <row r="554" spans="5:17">
      <c r="E554" s="379"/>
      <c r="F554" s="379"/>
      <c r="G554" s="379"/>
      <c r="Q554" s="371"/>
    </row>
    <row r="555" spans="5:17">
      <c r="E555" s="379"/>
      <c r="F555" s="379"/>
      <c r="G555" s="379"/>
      <c r="Q555" s="371"/>
    </row>
    <row r="556" spans="5:17">
      <c r="E556" s="379"/>
      <c r="F556" s="379"/>
      <c r="G556" s="379"/>
      <c r="Q556" s="371"/>
    </row>
    <row r="557" spans="5:17">
      <c r="E557" s="379"/>
      <c r="F557" s="379"/>
      <c r="G557" s="379"/>
      <c r="Q557" s="371"/>
    </row>
    <row r="558" spans="5:17">
      <c r="E558" s="379"/>
      <c r="F558" s="379"/>
      <c r="G558" s="379"/>
      <c r="Q558" s="371"/>
    </row>
    <row r="559" spans="5:17">
      <c r="E559" s="379"/>
      <c r="F559" s="379"/>
      <c r="G559" s="379"/>
      <c r="Q559" s="371"/>
    </row>
    <row r="560" spans="5:17">
      <c r="E560" s="379"/>
      <c r="F560" s="379"/>
      <c r="G560" s="379"/>
      <c r="Q560" s="371"/>
    </row>
    <row r="561" spans="5:17">
      <c r="E561" s="379"/>
      <c r="F561" s="379"/>
      <c r="G561" s="379"/>
      <c r="Q561" s="371"/>
    </row>
    <row r="562" spans="5:17">
      <c r="E562" s="379"/>
      <c r="F562" s="379"/>
      <c r="G562" s="379"/>
      <c r="Q562" s="371"/>
    </row>
    <row r="563" spans="5:17">
      <c r="E563" s="379"/>
      <c r="F563" s="379"/>
      <c r="G563" s="379"/>
      <c r="Q563" s="371"/>
    </row>
    <row r="564" spans="5:17">
      <c r="E564" s="379"/>
      <c r="F564" s="379"/>
      <c r="G564" s="379"/>
      <c r="Q564" s="371"/>
    </row>
    <row r="565" spans="5:17">
      <c r="E565" s="379"/>
      <c r="F565" s="379"/>
      <c r="G565" s="379"/>
      <c r="Q565" s="371"/>
    </row>
    <row r="566" spans="5:17">
      <c r="E566" s="379"/>
      <c r="F566" s="379"/>
      <c r="G566" s="379"/>
      <c r="Q566" s="371"/>
    </row>
    <row r="567" spans="5:17">
      <c r="E567" s="379"/>
      <c r="F567" s="379"/>
      <c r="G567" s="379"/>
      <c r="Q567" s="371"/>
    </row>
    <row r="568" spans="5:17">
      <c r="E568" s="379"/>
      <c r="F568" s="379"/>
      <c r="G568" s="379"/>
      <c r="Q568" s="371"/>
    </row>
    <row r="569" spans="5:17">
      <c r="E569" s="379"/>
      <c r="F569" s="379"/>
      <c r="G569" s="379"/>
      <c r="Q569" s="371"/>
    </row>
    <row r="570" spans="5:17">
      <c r="E570" s="379"/>
      <c r="F570" s="379"/>
      <c r="G570" s="379"/>
      <c r="Q570" s="371"/>
    </row>
    <row r="571" spans="5:17">
      <c r="E571" s="379"/>
      <c r="F571" s="379"/>
      <c r="G571" s="379"/>
      <c r="Q571" s="371"/>
    </row>
    <row r="572" spans="5:17">
      <c r="E572" s="379"/>
      <c r="F572" s="379"/>
      <c r="G572" s="379"/>
      <c r="Q572" s="371"/>
    </row>
    <row r="573" spans="5:17">
      <c r="E573" s="379"/>
      <c r="F573" s="379"/>
      <c r="G573" s="379"/>
      <c r="Q573" s="371"/>
    </row>
    <row r="574" spans="5:17">
      <c r="E574" s="379"/>
      <c r="F574" s="379"/>
      <c r="G574" s="379"/>
      <c r="Q574" s="371"/>
    </row>
    <row r="575" spans="5:17">
      <c r="E575" s="379"/>
      <c r="F575" s="379"/>
      <c r="G575" s="379"/>
      <c r="Q575" s="371"/>
    </row>
    <row r="576" spans="5:17">
      <c r="E576" s="379"/>
      <c r="F576" s="379"/>
      <c r="G576" s="379"/>
      <c r="Q576" s="371"/>
    </row>
    <row r="577" spans="5:17">
      <c r="E577" s="379"/>
      <c r="F577" s="379"/>
      <c r="G577" s="379"/>
      <c r="Q577" s="371"/>
    </row>
    <row r="578" spans="5:17">
      <c r="E578" s="379"/>
      <c r="F578" s="379"/>
      <c r="G578" s="379"/>
      <c r="Q578" s="371"/>
    </row>
    <row r="579" spans="5:17">
      <c r="E579" s="379"/>
      <c r="F579" s="379"/>
      <c r="G579" s="379"/>
      <c r="Q579" s="371"/>
    </row>
    <row r="580" spans="5:17">
      <c r="E580" s="379"/>
      <c r="F580" s="379"/>
      <c r="G580" s="379"/>
      <c r="Q580" s="371"/>
    </row>
    <row r="581" spans="5:17">
      <c r="E581" s="379"/>
      <c r="F581" s="379"/>
      <c r="G581" s="379"/>
      <c r="Q581" s="371"/>
    </row>
    <row r="582" spans="5:17">
      <c r="E582" s="379"/>
      <c r="F582" s="379"/>
      <c r="G582" s="379"/>
      <c r="Q582" s="371"/>
    </row>
    <row r="583" spans="5:17">
      <c r="E583" s="379"/>
      <c r="F583" s="379"/>
      <c r="G583" s="379"/>
      <c r="Q583" s="371"/>
    </row>
    <row r="584" spans="5:17">
      <c r="E584" s="379"/>
      <c r="F584" s="379"/>
      <c r="G584" s="379"/>
      <c r="Q584" s="371"/>
    </row>
    <row r="585" spans="5:17">
      <c r="E585" s="379"/>
      <c r="F585" s="379"/>
      <c r="G585" s="379"/>
      <c r="Q585" s="371"/>
    </row>
    <row r="586" spans="5:17">
      <c r="E586" s="379"/>
      <c r="F586" s="379"/>
      <c r="G586" s="379"/>
      <c r="Q586" s="371"/>
    </row>
    <row r="587" spans="5:17">
      <c r="E587" s="379"/>
      <c r="F587" s="379"/>
      <c r="G587" s="379"/>
      <c r="Q587" s="371"/>
    </row>
    <row r="588" spans="5:17">
      <c r="E588" s="379"/>
      <c r="F588" s="379"/>
      <c r="G588" s="379"/>
      <c r="Q588" s="371"/>
    </row>
    <row r="589" spans="5:17">
      <c r="E589" s="379"/>
      <c r="F589" s="379"/>
      <c r="G589" s="379"/>
      <c r="Q589" s="371"/>
    </row>
    <row r="590" spans="5:17">
      <c r="E590" s="379"/>
      <c r="F590" s="379"/>
      <c r="G590" s="379"/>
      <c r="Q590" s="371"/>
    </row>
    <row r="591" spans="5:17">
      <c r="E591" s="379"/>
      <c r="F591" s="379"/>
      <c r="G591" s="379"/>
      <c r="Q591" s="371"/>
    </row>
    <row r="592" spans="5:17">
      <c r="E592" s="379"/>
      <c r="F592" s="379"/>
      <c r="G592" s="379"/>
      <c r="Q592" s="371"/>
    </row>
    <row r="593" spans="5:17">
      <c r="E593" s="379"/>
      <c r="F593" s="379"/>
      <c r="G593" s="379"/>
      <c r="Q593" s="371"/>
    </row>
    <row r="594" spans="5:17">
      <c r="E594" s="379"/>
      <c r="F594" s="379"/>
      <c r="G594" s="379"/>
      <c r="Q594" s="371"/>
    </row>
    <row r="595" spans="5:17">
      <c r="E595" s="379"/>
      <c r="F595" s="379"/>
      <c r="G595" s="379"/>
      <c r="Q595" s="371"/>
    </row>
    <row r="596" spans="5:17">
      <c r="E596" s="379"/>
      <c r="F596" s="379"/>
      <c r="G596" s="379"/>
      <c r="Q596" s="371"/>
    </row>
    <row r="597" spans="5:17">
      <c r="E597" s="379"/>
      <c r="F597" s="379"/>
      <c r="G597" s="379"/>
      <c r="Q597" s="371"/>
    </row>
    <row r="598" spans="5:17">
      <c r="E598" s="379"/>
      <c r="F598" s="379"/>
      <c r="G598" s="379"/>
      <c r="Q598" s="371"/>
    </row>
    <row r="599" spans="5:17">
      <c r="E599" s="379"/>
      <c r="F599" s="379"/>
      <c r="G599" s="379"/>
      <c r="Q599" s="371"/>
    </row>
    <row r="600" spans="5:17">
      <c r="E600" s="379"/>
      <c r="F600" s="379"/>
      <c r="G600" s="379"/>
      <c r="Q600" s="371"/>
    </row>
    <row r="601" spans="5:17">
      <c r="E601" s="379"/>
      <c r="F601" s="379"/>
      <c r="G601" s="379"/>
      <c r="Q601" s="371"/>
    </row>
    <row r="602" spans="5:17">
      <c r="E602" s="379"/>
      <c r="F602" s="379"/>
      <c r="G602" s="379"/>
      <c r="Q602" s="371"/>
    </row>
    <row r="603" spans="5:17">
      <c r="E603" s="379"/>
      <c r="F603" s="379"/>
      <c r="G603" s="379"/>
      <c r="Q603" s="371"/>
    </row>
    <row r="604" spans="5:17">
      <c r="E604" s="379"/>
      <c r="F604" s="379"/>
      <c r="G604" s="379"/>
      <c r="Q604" s="371"/>
    </row>
    <row r="605" spans="5:17">
      <c r="E605" s="379"/>
      <c r="F605" s="379"/>
      <c r="G605" s="379"/>
      <c r="Q605" s="371"/>
    </row>
    <row r="606" spans="5:17">
      <c r="E606" s="379"/>
      <c r="F606" s="379"/>
      <c r="G606" s="379"/>
      <c r="Q606" s="371"/>
    </row>
    <row r="607" spans="5:17">
      <c r="E607" s="379"/>
      <c r="F607" s="379"/>
      <c r="G607" s="379"/>
      <c r="Q607" s="371"/>
    </row>
    <row r="608" spans="5:17">
      <c r="E608" s="379"/>
      <c r="F608" s="379"/>
      <c r="G608" s="379"/>
      <c r="Q608" s="371"/>
    </row>
    <row r="609" spans="5:17">
      <c r="E609" s="379"/>
      <c r="F609" s="379"/>
      <c r="G609" s="379"/>
      <c r="Q609" s="371"/>
    </row>
    <row r="610" spans="5:17">
      <c r="E610" s="379"/>
      <c r="F610" s="379"/>
      <c r="G610" s="379"/>
      <c r="Q610" s="371"/>
    </row>
    <row r="611" spans="5:17">
      <c r="E611" s="379"/>
      <c r="F611" s="379"/>
      <c r="G611" s="379"/>
      <c r="Q611" s="371"/>
    </row>
    <row r="612" spans="5:17">
      <c r="E612" s="379"/>
      <c r="F612" s="379"/>
      <c r="G612" s="379"/>
      <c r="Q612" s="371"/>
    </row>
    <row r="613" spans="5:17">
      <c r="E613" s="379"/>
      <c r="F613" s="379"/>
      <c r="G613" s="379"/>
      <c r="Q613" s="371"/>
    </row>
    <row r="614" spans="5:17">
      <c r="E614" s="379"/>
      <c r="F614" s="379"/>
      <c r="G614" s="379"/>
      <c r="Q614" s="371"/>
    </row>
    <row r="615" spans="5:17">
      <c r="E615" s="379"/>
      <c r="F615" s="379"/>
      <c r="G615" s="379"/>
      <c r="Q615" s="371"/>
    </row>
    <row r="616" spans="5:17">
      <c r="E616" s="379"/>
      <c r="F616" s="379"/>
      <c r="G616" s="379"/>
      <c r="Q616" s="371"/>
    </row>
    <row r="617" spans="5:17">
      <c r="E617" s="379"/>
      <c r="F617" s="379"/>
      <c r="G617" s="379"/>
      <c r="Q617" s="371"/>
    </row>
    <row r="618" spans="5:17">
      <c r="E618" s="379"/>
      <c r="F618" s="379"/>
      <c r="G618" s="379"/>
      <c r="Q618" s="371"/>
    </row>
    <row r="619" spans="5:17">
      <c r="E619" s="379"/>
      <c r="F619" s="379"/>
      <c r="G619" s="379"/>
      <c r="Q619" s="371"/>
    </row>
    <row r="620" spans="5:17">
      <c r="E620" s="379"/>
      <c r="F620" s="379"/>
      <c r="G620" s="379"/>
      <c r="Q620" s="371"/>
    </row>
    <row r="621" spans="5:17">
      <c r="E621" s="379"/>
      <c r="F621" s="379"/>
      <c r="G621" s="379"/>
      <c r="Q621" s="371"/>
    </row>
    <row r="622" spans="5:17">
      <c r="E622" s="379"/>
      <c r="F622" s="379"/>
      <c r="G622" s="379"/>
      <c r="Q622" s="371"/>
    </row>
    <row r="623" spans="5:17">
      <c r="E623" s="379"/>
      <c r="F623" s="379"/>
      <c r="G623" s="379"/>
      <c r="Q623" s="371"/>
    </row>
    <row r="624" spans="5:17">
      <c r="E624" s="379"/>
      <c r="F624" s="379"/>
      <c r="G624" s="379"/>
      <c r="Q624" s="371"/>
    </row>
    <row r="625" spans="5:17">
      <c r="E625" s="379"/>
      <c r="F625" s="379"/>
      <c r="G625" s="379"/>
      <c r="Q625" s="371"/>
    </row>
    <row r="626" spans="5:17">
      <c r="E626" s="379"/>
      <c r="F626" s="379"/>
      <c r="G626" s="379"/>
      <c r="Q626" s="371"/>
    </row>
    <row r="627" spans="5:17">
      <c r="E627" s="379"/>
      <c r="F627" s="379"/>
      <c r="G627" s="379"/>
      <c r="Q627" s="371"/>
    </row>
    <row r="628" spans="5:17">
      <c r="E628" s="379"/>
      <c r="F628" s="379"/>
      <c r="G628" s="379"/>
      <c r="Q628" s="371"/>
    </row>
    <row r="629" spans="5:17">
      <c r="E629" s="379"/>
      <c r="F629" s="379"/>
      <c r="G629" s="379"/>
      <c r="Q629" s="371"/>
    </row>
    <row r="630" spans="5:17">
      <c r="E630" s="379"/>
      <c r="F630" s="379"/>
      <c r="G630" s="379"/>
      <c r="Q630" s="371"/>
    </row>
    <row r="631" spans="5:17">
      <c r="E631" s="379"/>
      <c r="F631" s="379"/>
      <c r="G631" s="379"/>
      <c r="Q631" s="371"/>
    </row>
    <row r="632" spans="5:17">
      <c r="E632" s="379"/>
      <c r="F632" s="379"/>
      <c r="G632" s="379"/>
      <c r="Q632" s="371"/>
    </row>
    <row r="633" spans="5:17">
      <c r="E633" s="379"/>
      <c r="F633" s="379"/>
      <c r="G633" s="379"/>
      <c r="Q633" s="371"/>
    </row>
    <row r="634" spans="5:17">
      <c r="E634" s="379"/>
      <c r="F634" s="379"/>
      <c r="G634" s="379"/>
      <c r="Q634" s="371"/>
    </row>
    <row r="635" spans="5:17">
      <c r="E635" s="379"/>
      <c r="F635" s="379"/>
      <c r="G635" s="379"/>
      <c r="Q635" s="371"/>
    </row>
    <row r="636" spans="5:17">
      <c r="E636" s="379"/>
      <c r="F636" s="379"/>
      <c r="G636" s="379"/>
      <c r="Q636" s="371"/>
    </row>
    <row r="637" spans="5:17">
      <c r="E637" s="379"/>
      <c r="F637" s="379"/>
      <c r="G637" s="379"/>
      <c r="Q637" s="371"/>
    </row>
    <row r="638" spans="5:17">
      <c r="E638" s="379"/>
      <c r="F638" s="379"/>
      <c r="G638" s="379"/>
      <c r="Q638" s="371"/>
    </row>
    <row r="639" spans="5:17">
      <c r="E639" s="379"/>
      <c r="F639" s="379"/>
      <c r="G639" s="379"/>
      <c r="Q639" s="371"/>
    </row>
    <row r="640" spans="5:17">
      <c r="E640" s="379"/>
      <c r="F640" s="379"/>
      <c r="G640" s="379"/>
      <c r="Q640" s="371"/>
    </row>
    <row r="641" spans="5:17">
      <c r="E641" s="379"/>
      <c r="F641" s="379"/>
      <c r="G641" s="379"/>
      <c r="Q641" s="371"/>
    </row>
    <row r="642" spans="5:17">
      <c r="E642" s="379"/>
      <c r="F642" s="379"/>
      <c r="G642" s="379"/>
      <c r="Q642" s="371"/>
    </row>
    <row r="643" spans="5:17">
      <c r="E643" s="379"/>
      <c r="F643" s="379"/>
      <c r="G643" s="379"/>
      <c r="Q643" s="371"/>
    </row>
    <row r="644" spans="5:17">
      <c r="E644" s="379"/>
      <c r="F644" s="379"/>
      <c r="G644" s="379"/>
      <c r="Q644" s="371"/>
    </row>
    <row r="645" spans="5:17">
      <c r="E645" s="379"/>
      <c r="F645" s="379"/>
      <c r="G645" s="379"/>
      <c r="Q645" s="371"/>
    </row>
    <row r="646" spans="5:17">
      <c r="E646" s="379"/>
      <c r="F646" s="379"/>
      <c r="G646" s="379"/>
      <c r="Q646" s="371"/>
    </row>
    <row r="647" spans="5:17">
      <c r="E647" s="379"/>
      <c r="F647" s="379"/>
      <c r="G647" s="379"/>
      <c r="Q647" s="371"/>
    </row>
    <row r="648" spans="5:17">
      <c r="E648" s="379"/>
      <c r="F648" s="379"/>
      <c r="G648" s="379"/>
      <c r="Q648" s="371"/>
    </row>
    <row r="649" spans="5:17">
      <c r="E649" s="379"/>
      <c r="F649" s="379"/>
      <c r="G649" s="379"/>
      <c r="Q649" s="371"/>
    </row>
    <row r="650" spans="5:17">
      <c r="E650" s="379"/>
      <c r="F650" s="379"/>
      <c r="G650" s="379"/>
      <c r="Q650" s="371"/>
    </row>
    <row r="651" spans="5:17">
      <c r="E651" s="379"/>
      <c r="F651" s="379"/>
      <c r="G651" s="379"/>
      <c r="Q651" s="371"/>
    </row>
    <row r="652" spans="5:17">
      <c r="E652" s="379"/>
      <c r="F652" s="379"/>
      <c r="G652" s="379"/>
      <c r="Q652" s="371"/>
    </row>
    <row r="653" spans="5:17">
      <c r="E653" s="379"/>
      <c r="F653" s="379"/>
      <c r="G653" s="379"/>
      <c r="Q653" s="371"/>
    </row>
    <row r="654" spans="5:17">
      <c r="E654" s="379"/>
      <c r="F654" s="379"/>
      <c r="G654" s="379"/>
      <c r="Q654" s="371"/>
    </row>
    <row r="655" spans="5:17">
      <c r="E655" s="379"/>
      <c r="F655" s="379"/>
      <c r="G655" s="379"/>
      <c r="Q655" s="371"/>
    </row>
    <row r="656" spans="5:17">
      <c r="E656" s="379"/>
      <c r="F656" s="379"/>
      <c r="G656" s="379"/>
      <c r="Q656" s="371"/>
    </row>
    <row r="657" spans="5:17">
      <c r="E657" s="379"/>
      <c r="F657" s="379"/>
      <c r="G657" s="379"/>
      <c r="Q657" s="371"/>
    </row>
    <row r="658" spans="5:17">
      <c r="E658" s="379"/>
      <c r="F658" s="379"/>
      <c r="G658" s="379"/>
      <c r="Q658" s="371"/>
    </row>
    <row r="659" spans="5:17">
      <c r="E659" s="379"/>
      <c r="F659" s="379"/>
      <c r="G659" s="379"/>
      <c r="Q659" s="371"/>
    </row>
    <row r="660" spans="5:17">
      <c r="E660" s="379"/>
      <c r="F660" s="379"/>
      <c r="G660" s="379"/>
      <c r="Q660" s="371"/>
    </row>
    <row r="661" spans="5:17">
      <c r="E661" s="379"/>
      <c r="F661" s="379"/>
      <c r="G661" s="379"/>
      <c r="Q661" s="371"/>
    </row>
    <row r="662" spans="5:17">
      <c r="E662" s="379"/>
      <c r="F662" s="379"/>
      <c r="G662" s="379"/>
      <c r="Q662" s="371"/>
    </row>
    <row r="663" spans="5:17">
      <c r="E663" s="379"/>
      <c r="F663" s="379"/>
      <c r="G663" s="379"/>
      <c r="Q663" s="371"/>
    </row>
    <row r="664" spans="5:17">
      <c r="E664" s="379"/>
      <c r="F664" s="379"/>
      <c r="G664" s="379"/>
      <c r="Q664" s="371"/>
    </row>
    <row r="665" spans="5:17">
      <c r="E665" s="379"/>
      <c r="F665" s="379"/>
      <c r="G665" s="379"/>
      <c r="Q665" s="371"/>
    </row>
    <row r="666" spans="5:17">
      <c r="E666" s="379"/>
      <c r="F666" s="379"/>
      <c r="G666" s="379"/>
      <c r="Q666" s="371"/>
    </row>
    <row r="667" spans="5:17">
      <c r="E667" s="379"/>
      <c r="F667" s="379"/>
      <c r="G667" s="379"/>
      <c r="Q667" s="371"/>
    </row>
    <row r="668" spans="5:17">
      <c r="E668" s="379"/>
      <c r="F668" s="379"/>
      <c r="G668" s="379"/>
      <c r="Q668" s="371"/>
    </row>
    <row r="669" spans="5:17">
      <c r="E669" s="379"/>
      <c r="F669" s="379"/>
      <c r="G669" s="379"/>
      <c r="Q669" s="371"/>
    </row>
    <row r="670" spans="5:17">
      <c r="E670" s="379"/>
      <c r="F670" s="379"/>
      <c r="G670" s="379"/>
      <c r="Q670" s="371"/>
    </row>
    <row r="671" spans="5:17">
      <c r="E671" s="379"/>
      <c r="F671" s="379"/>
      <c r="G671" s="379"/>
      <c r="Q671" s="371"/>
    </row>
    <row r="672" spans="5:17">
      <c r="E672" s="379"/>
      <c r="F672" s="379"/>
      <c r="G672" s="379"/>
      <c r="Q672" s="371"/>
    </row>
    <row r="673" spans="5:17">
      <c r="E673" s="379"/>
      <c r="F673" s="379"/>
      <c r="G673" s="379"/>
      <c r="Q673" s="371"/>
    </row>
    <row r="674" spans="5:17">
      <c r="E674" s="379"/>
      <c r="F674" s="379"/>
      <c r="G674" s="379"/>
      <c r="Q674" s="371"/>
    </row>
    <row r="675" spans="5:17">
      <c r="E675" s="379"/>
      <c r="F675" s="379"/>
      <c r="G675" s="379"/>
      <c r="Q675" s="371"/>
    </row>
    <row r="676" spans="5:17">
      <c r="E676" s="379"/>
      <c r="F676" s="379"/>
      <c r="G676" s="379"/>
      <c r="Q676" s="371"/>
    </row>
    <row r="677" spans="5:17">
      <c r="E677" s="379"/>
      <c r="F677" s="379"/>
      <c r="G677" s="379"/>
      <c r="Q677" s="371"/>
    </row>
    <row r="678" spans="5:17">
      <c r="E678" s="379"/>
      <c r="F678" s="379"/>
      <c r="G678" s="379"/>
      <c r="Q678" s="371"/>
    </row>
    <row r="679" spans="5:17">
      <c r="E679" s="379"/>
      <c r="F679" s="379"/>
      <c r="G679" s="379"/>
      <c r="Q679" s="371"/>
    </row>
    <row r="680" spans="5:17">
      <c r="E680" s="379"/>
      <c r="F680" s="379"/>
      <c r="G680" s="379"/>
      <c r="Q680" s="371"/>
    </row>
    <row r="681" spans="5:17">
      <c r="E681" s="379"/>
      <c r="F681" s="379"/>
      <c r="G681" s="379"/>
      <c r="Q681" s="371"/>
    </row>
    <row r="682" spans="5:17">
      <c r="E682" s="379"/>
      <c r="F682" s="379"/>
      <c r="G682" s="379"/>
      <c r="Q682" s="371"/>
    </row>
    <row r="683" spans="5:17">
      <c r="E683" s="379"/>
      <c r="F683" s="379"/>
      <c r="G683" s="379"/>
      <c r="Q683" s="371"/>
    </row>
    <row r="684" spans="5:17">
      <c r="E684" s="379"/>
      <c r="F684" s="379"/>
      <c r="G684" s="379"/>
      <c r="Q684" s="371"/>
    </row>
    <row r="685" spans="5:17">
      <c r="E685" s="379"/>
      <c r="F685" s="379"/>
      <c r="G685" s="379"/>
      <c r="Q685" s="371"/>
    </row>
    <row r="686" spans="5:17">
      <c r="E686" s="379"/>
      <c r="F686" s="379"/>
      <c r="G686" s="379"/>
      <c r="Q686" s="371"/>
    </row>
    <row r="687" spans="5:17">
      <c r="E687" s="379"/>
      <c r="F687" s="379"/>
      <c r="G687" s="379"/>
      <c r="Q687" s="371"/>
    </row>
    <row r="688" spans="5:17">
      <c r="E688" s="379"/>
      <c r="F688" s="379"/>
      <c r="G688" s="379"/>
      <c r="Q688" s="371"/>
    </row>
    <row r="689" spans="5:17">
      <c r="E689" s="379"/>
      <c r="F689" s="379"/>
      <c r="G689" s="379"/>
      <c r="Q689" s="371"/>
    </row>
    <row r="690" spans="5:17">
      <c r="E690" s="379"/>
      <c r="F690" s="379"/>
      <c r="G690" s="379"/>
      <c r="Q690" s="371"/>
    </row>
    <row r="691" spans="5:17">
      <c r="E691" s="379"/>
      <c r="F691" s="379"/>
      <c r="G691" s="379"/>
      <c r="Q691" s="371"/>
    </row>
    <row r="692" spans="5:17">
      <c r="E692" s="379"/>
      <c r="F692" s="379"/>
      <c r="G692" s="379"/>
      <c r="Q692" s="371"/>
    </row>
    <row r="693" spans="5:17">
      <c r="E693" s="379"/>
      <c r="F693" s="379"/>
      <c r="G693" s="379"/>
      <c r="Q693" s="371"/>
    </row>
    <row r="694" spans="5:17">
      <c r="E694" s="379"/>
      <c r="F694" s="379"/>
      <c r="G694" s="379"/>
      <c r="Q694" s="371"/>
    </row>
    <row r="695" spans="5:17">
      <c r="E695" s="379"/>
      <c r="F695" s="379"/>
      <c r="G695" s="379"/>
      <c r="Q695" s="371"/>
    </row>
    <row r="696" spans="5:17">
      <c r="E696" s="379"/>
      <c r="F696" s="379"/>
      <c r="G696" s="379"/>
      <c r="Q696" s="371"/>
    </row>
    <row r="697" spans="5:17">
      <c r="E697" s="379"/>
      <c r="F697" s="379"/>
      <c r="G697" s="379"/>
      <c r="Q697" s="371"/>
    </row>
    <row r="698" spans="5:17">
      <c r="E698" s="379"/>
      <c r="F698" s="379"/>
      <c r="G698" s="379"/>
      <c r="Q698" s="371"/>
    </row>
    <row r="699" spans="5:17">
      <c r="E699" s="379"/>
      <c r="F699" s="379"/>
      <c r="G699" s="379"/>
      <c r="Q699" s="371"/>
    </row>
    <row r="700" spans="5:17">
      <c r="E700" s="379"/>
      <c r="F700" s="379"/>
      <c r="G700" s="379"/>
      <c r="Q700" s="371"/>
    </row>
    <row r="701" spans="5:17">
      <c r="E701" s="379"/>
      <c r="F701" s="379"/>
      <c r="G701" s="379"/>
      <c r="Q701" s="371"/>
    </row>
    <row r="702" spans="5:17">
      <c r="E702" s="379"/>
      <c r="F702" s="379"/>
      <c r="G702" s="379"/>
      <c r="Q702" s="371"/>
    </row>
    <row r="703" spans="5:17">
      <c r="E703" s="379"/>
      <c r="F703" s="379"/>
      <c r="G703" s="379"/>
      <c r="Q703" s="371"/>
    </row>
    <row r="704" spans="5:17">
      <c r="E704" s="379"/>
      <c r="F704" s="379"/>
      <c r="G704" s="379"/>
      <c r="Q704" s="371"/>
    </row>
    <row r="705" spans="5:17">
      <c r="E705" s="379"/>
      <c r="F705" s="379"/>
      <c r="G705" s="379"/>
      <c r="Q705" s="371"/>
    </row>
    <row r="706" spans="5:17">
      <c r="E706" s="379"/>
      <c r="F706" s="379"/>
      <c r="G706" s="379"/>
      <c r="Q706" s="371"/>
    </row>
    <row r="707" spans="5:17">
      <c r="E707" s="379"/>
      <c r="F707" s="379"/>
      <c r="G707" s="379"/>
      <c r="Q707" s="371"/>
    </row>
    <row r="708" spans="5:17">
      <c r="E708" s="379"/>
      <c r="F708" s="379"/>
      <c r="G708" s="379"/>
      <c r="Q708" s="371"/>
    </row>
    <row r="709" spans="5:17">
      <c r="E709" s="379"/>
      <c r="F709" s="379"/>
      <c r="G709" s="379"/>
      <c r="Q709" s="371"/>
    </row>
    <row r="710" spans="5:17">
      <c r="E710" s="379"/>
      <c r="F710" s="379"/>
      <c r="G710" s="379"/>
      <c r="Q710" s="371"/>
    </row>
    <row r="711" spans="5:17">
      <c r="E711" s="379"/>
      <c r="F711" s="379"/>
      <c r="G711" s="379"/>
      <c r="Q711" s="371"/>
    </row>
    <row r="712" spans="5:17">
      <c r="E712" s="379"/>
      <c r="F712" s="379"/>
      <c r="G712" s="379"/>
      <c r="Q712" s="371"/>
    </row>
    <row r="713" spans="5:17">
      <c r="E713" s="379"/>
      <c r="F713" s="379"/>
      <c r="G713" s="379"/>
      <c r="Q713" s="371"/>
    </row>
    <row r="714" spans="5:17">
      <c r="E714" s="379"/>
      <c r="F714" s="379"/>
      <c r="G714" s="379"/>
      <c r="Q714" s="371"/>
    </row>
    <row r="715" spans="5:17">
      <c r="E715" s="379"/>
      <c r="F715" s="379"/>
      <c r="G715" s="379"/>
      <c r="Q715" s="371"/>
    </row>
    <row r="716" spans="5:17">
      <c r="E716" s="379"/>
      <c r="F716" s="379"/>
      <c r="G716" s="379"/>
      <c r="Q716" s="371"/>
    </row>
    <row r="717" spans="5:17">
      <c r="E717" s="379"/>
      <c r="F717" s="379"/>
      <c r="G717" s="379"/>
      <c r="Q717" s="371"/>
    </row>
    <row r="718" spans="5:17">
      <c r="E718" s="379"/>
      <c r="F718" s="379"/>
      <c r="G718" s="379"/>
      <c r="Q718" s="371"/>
    </row>
    <row r="719" spans="5:17">
      <c r="E719" s="379"/>
      <c r="F719" s="379"/>
      <c r="G719" s="379"/>
      <c r="Q719" s="371"/>
    </row>
    <row r="720" spans="5:17">
      <c r="E720" s="379"/>
      <c r="F720" s="379"/>
      <c r="G720" s="379"/>
      <c r="Q720" s="371"/>
    </row>
    <row r="721" spans="5:17">
      <c r="E721" s="379"/>
      <c r="F721" s="379"/>
      <c r="G721" s="379"/>
      <c r="Q721" s="371"/>
    </row>
    <row r="722" spans="5:17">
      <c r="E722" s="379"/>
      <c r="F722" s="379"/>
      <c r="G722" s="379"/>
      <c r="Q722" s="371"/>
    </row>
    <row r="723" spans="5:17">
      <c r="E723" s="379"/>
      <c r="F723" s="379"/>
      <c r="G723" s="379"/>
      <c r="Q723" s="371"/>
    </row>
    <row r="724" spans="5:17">
      <c r="E724" s="379"/>
      <c r="F724" s="379"/>
      <c r="G724" s="379"/>
      <c r="Q724" s="371"/>
    </row>
    <row r="725" spans="5:17">
      <c r="E725" s="379"/>
      <c r="F725" s="379"/>
      <c r="G725" s="379"/>
      <c r="Q725" s="371"/>
    </row>
    <row r="726" spans="5:17">
      <c r="E726" s="379"/>
      <c r="F726" s="379"/>
      <c r="G726" s="379"/>
      <c r="Q726" s="371"/>
    </row>
    <row r="727" spans="5:17">
      <c r="E727" s="379"/>
      <c r="F727" s="379"/>
      <c r="G727" s="379"/>
      <c r="Q727" s="371"/>
    </row>
    <row r="728" spans="5:17">
      <c r="E728" s="379"/>
      <c r="F728" s="379"/>
      <c r="G728" s="379"/>
      <c r="Q728" s="371"/>
    </row>
    <row r="729" spans="5:17">
      <c r="E729" s="379"/>
      <c r="F729" s="379"/>
      <c r="G729" s="379"/>
      <c r="Q729" s="371"/>
    </row>
    <row r="730" spans="5:17">
      <c r="E730" s="379"/>
      <c r="F730" s="379"/>
      <c r="G730" s="379"/>
      <c r="Q730" s="371"/>
    </row>
    <row r="731" spans="5:17">
      <c r="E731" s="379"/>
      <c r="F731" s="379"/>
      <c r="G731" s="379"/>
      <c r="Q731" s="371"/>
    </row>
    <row r="732" spans="5:17">
      <c r="E732" s="379"/>
      <c r="F732" s="379"/>
      <c r="G732" s="379"/>
      <c r="Q732" s="371"/>
    </row>
    <row r="733" spans="5:17">
      <c r="E733" s="379"/>
      <c r="F733" s="379"/>
      <c r="G733" s="379"/>
      <c r="Q733" s="371"/>
    </row>
    <row r="734" spans="5:17">
      <c r="E734" s="379"/>
      <c r="F734" s="379"/>
      <c r="G734" s="379"/>
      <c r="Q734" s="371"/>
    </row>
    <row r="735" spans="5:17">
      <c r="E735" s="379"/>
      <c r="F735" s="379"/>
      <c r="G735" s="379"/>
      <c r="Q735" s="371"/>
    </row>
    <row r="736" spans="5:17">
      <c r="E736" s="379"/>
      <c r="F736" s="379"/>
      <c r="G736" s="379"/>
      <c r="Q736" s="371"/>
    </row>
    <row r="737" spans="5:17">
      <c r="E737" s="379"/>
      <c r="F737" s="379"/>
      <c r="G737" s="379"/>
      <c r="Q737" s="371"/>
    </row>
    <row r="738" spans="5:17">
      <c r="E738" s="379"/>
      <c r="F738" s="379"/>
      <c r="G738" s="379"/>
      <c r="Q738" s="371"/>
    </row>
    <row r="739" spans="5:17">
      <c r="E739" s="379"/>
      <c r="F739" s="379"/>
      <c r="G739" s="379"/>
      <c r="Q739" s="371"/>
    </row>
    <row r="740" spans="5:17">
      <c r="E740" s="379"/>
      <c r="F740" s="379"/>
      <c r="G740" s="379"/>
      <c r="Q740" s="371"/>
    </row>
    <row r="741" spans="5:17">
      <c r="E741" s="379"/>
      <c r="F741" s="379"/>
      <c r="G741" s="379"/>
      <c r="Q741" s="371"/>
    </row>
    <row r="742" spans="5:17">
      <c r="E742" s="379"/>
      <c r="F742" s="379"/>
      <c r="G742" s="379"/>
      <c r="Q742" s="371"/>
    </row>
    <row r="743" spans="5:17">
      <c r="E743" s="379"/>
      <c r="F743" s="379"/>
      <c r="G743" s="379"/>
      <c r="Q743" s="371"/>
    </row>
    <row r="744" spans="5:17">
      <c r="E744" s="379"/>
      <c r="F744" s="379"/>
      <c r="G744" s="379"/>
      <c r="Q744" s="371"/>
    </row>
    <row r="745" spans="5:17">
      <c r="E745" s="379"/>
      <c r="F745" s="379"/>
      <c r="G745" s="379"/>
      <c r="Q745" s="371"/>
    </row>
    <row r="746" spans="5:17">
      <c r="E746" s="379"/>
      <c r="F746" s="379"/>
      <c r="G746" s="379"/>
      <c r="Q746" s="371"/>
    </row>
    <row r="747" spans="5:17">
      <c r="E747" s="379"/>
      <c r="F747" s="379"/>
      <c r="G747" s="379"/>
      <c r="Q747" s="371"/>
    </row>
    <row r="748" spans="5:17">
      <c r="E748" s="379"/>
      <c r="F748" s="379"/>
      <c r="G748" s="379"/>
      <c r="Q748" s="371"/>
    </row>
    <row r="749" spans="5:17">
      <c r="E749" s="379"/>
      <c r="F749" s="379"/>
      <c r="G749" s="379"/>
      <c r="Q749" s="371"/>
    </row>
    <row r="750" spans="5:17">
      <c r="E750" s="379"/>
      <c r="F750" s="379"/>
      <c r="G750" s="379"/>
      <c r="Q750" s="371"/>
    </row>
    <row r="751" spans="5:17">
      <c r="E751" s="379"/>
      <c r="F751" s="379"/>
      <c r="G751" s="379"/>
      <c r="Q751" s="371"/>
    </row>
    <row r="752" spans="5:17">
      <c r="E752" s="379"/>
      <c r="F752" s="379"/>
      <c r="G752" s="379"/>
      <c r="Q752" s="371"/>
    </row>
    <row r="753" spans="5:17">
      <c r="E753" s="379"/>
      <c r="F753" s="379"/>
      <c r="G753" s="379"/>
      <c r="Q753" s="371"/>
    </row>
    <row r="754" spans="5:17">
      <c r="E754" s="379"/>
      <c r="F754" s="379"/>
      <c r="G754" s="379"/>
      <c r="Q754" s="371"/>
    </row>
    <row r="755" spans="5:17">
      <c r="E755" s="379"/>
      <c r="F755" s="379"/>
      <c r="G755" s="379"/>
      <c r="Q755" s="371"/>
    </row>
    <row r="756" spans="5:17">
      <c r="E756" s="379"/>
      <c r="F756" s="379"/>
      <c r="G756" s="379"/>
      <c r="Q756" s="371"/>
    </row>
    <row r="757" spans="5:17">
      <c r="E757" s="379"/>
      <c r="F757" s="379"/>
      <c r="G757" s="379"/>
      <c r="Q757" s="371"/>
    </row>
    <row r="758" spans="5:17">
      <c r="E758" s="379"/>
      <c r="F758" s="379"/>
      <c r="G758" s="379"/>
      <c r="Q758" s="371"/>
    </row>
    <row r="759" spans="5:17">
      <c r="E759" s="379"/>
      <c r="F759" s="379"/>
      <c r="G759" s="379"/>
      <c r="Q759" s="371"/>
    </row>
    <row r="760" spans="5:17">
      <c r="E760" s="379"/>
      <c r="F760" s="379"/>
      <c r="G760" s="379"/>
      <c r="Q760" s="371"/>
    </row>
    <row r="761" spans="5:17">
      <c r="E761" s="379"/>
      <c r="F761" s="379"/>
      <c r="G761" s="379"/>
      <c r="Q761" s="371"/>
    </row>
    <row r="762" spans="5:17">
      <c r="E762" s="379"/>
      <c r="F762" s="379"/>
      <c r="G762" s="379"/>
      <c r="Q762" s="371"/>
    </row>
    <row r="763" spans="5:17">
      <c r="E763" s="379"/>
      <c r="F763" s="379"/>
      <c r="G763" s="379"/>
      <c r="Q763" s="371"/>
    </row>
    <row r="764" spans="5:17">
      <c r="E764" s="379"/>
      <c r="F764" s="379"/>
      <c r="G764" s="379"/>
      <c r="Q764" s="371"/>
    </row>
    <row r="765" spans="5:17">
      <c r="E765" s="379"/>
      <c r="F765" s="379"/>
      <c r="G765" s="379"/>
      <c r="Q765" s="371"/>
    </row>
    <row r="766" spans="5:17">
      <c r="E766" s="379"/>
      <c r="F766" s="379"/>
      <c r="G766" s="379"/>
      <c r="Q766" s="371"/>
    </row>
    <row r="767" spans="5:17">
      <c r="E767" s="379"/>
      <c r="F767" s="379"/>
      <c r="G767" s="379"/>
      <c r="Q767" s="371"/>
    </row>
    <row r="768" spans="5:17">
      <c r="E768" s="379"/>
      <c r="F768" s="379"/>
      <c r="G768" s="379"/>
      <c r="Q768" s="371"/>
    </row>
    <row r="769" spans="5:17">
      <c r="E769" s="379"/>
      <c r="F769" s="379"/>
      <c r="G769" s="379"/>
      <c r="Q769" s="371"/>
    </row>
    <row r="770" spans="5:17">
      <c r="E770" s="379"/>
      <c r="F770" s="379"/>
      <c r="G770" s="379"/>
      <c r="Q770" s="371"/>
    </row>
    <row r="771" spans="5:17">
      <c r="E771" s="379"/>
      <c r="F771" s="379"/>
      <c r="G771" s="379"/>
      <c r="Q771" s="371"/>
    </row>
    <row r="772" spans="5:17">
      <c r="E772" s="379"/>
      <c r="F772" s="379"/>
      <c r="G772" s="379"/>
      <c r="Q772" s="371"/>
    </row>
    <row r="773" spans="5:17">
      <c r="E773" s="379"/>
      <c r="F773" s="379"/>
      <c r="G773" s="379"/>
      <c r="Q773" s="371"/>
    </row>
    <row r="774" spans="5:17">
      <c r="E774" s="379"/>
      <c r="F774" s="379"/>
      <c r="G774" s="379"/>
      <c r="Q774" s="371"/>
    </row>
    <row r="775" spans="5:17">
      <c r="E775" s="379"/>
      <c r="F775" s="379"/>
      <c r="G775" s="379"/>
      <c r="Q775" s="371"/>
    </row>
    <row r="776" spans="5:17">
      <c r="E776" s="379"/>
      <c r="F776" s="379"/>
      <c r="G776" s="379"/>
      <c r="Q776" s="371"/>
    </row>
    <row r="777" spans="5:17">
      <c r="E777" s="379"/>
      <c r="F777" s="379"/>
      <c r="G777" s="379"/>
      <c r="Q777" s="371"/>
    </row>
    <row r="778" spans="5:17">
      <c r="E778" s="379"/>
      <c r="F778" s="379"/>
      <c r="G778" s="379"/>
      <c r="Q778" s="371"/>
    </row>
    <row r="779" spans="5:17">
      <c r="E779" s="379"/>
      <c r="F779" s="379"/>
      <c r="G779" s="379"/>
      <c r="Q779" s="371"/>
    </row>
    <row r="780" spans="5:17">
      <c r="E780" s="379"/>
      <c r="F780" s="379"/>
      <c r="G780" s="379"/>
      <c r="Q780" s="371"/>
    </row>
    <row r="781" spans="5:17">
      <c r="E781" s="379"/>
      <c r="F781" s="379"/>
      <c r="G781" s="379"/>
      <c r="Q781" s="371"/>
    </row>
    <row r="782" spans="5:17">
      <c r="E782" s="379"/>
      <c r="F782" s="379"/>
      <c r="G782" s="379"/>
      <c r="Q782" s="371"/>
    </row>
    <row r="783" spans="5:17">
      <c r="E783" s="379"/>
      <c r="F783" s="379"/>
      <c r="G783" s="379"/>
      <c r="Q783" s="371"/>
    </row>
    <row r="784" spans="5:17">
      <c r="E784" s="379"/>
      <c r="F784" s="379"/>
      <c r="G784" s="379"/>
      <c r="Q784" s="371"/>
    </row>
    <row r="785" spans="5:17">
      <c r="E785" s="379"/>
      <c r="F785" s="379"/>
      <c r="G785" s="379"/>
      <c r="Q785" s="371"/>
    </row>
    <row r="786" spans="5:17">
      <c r="E786" s="379"/>
      <c r="F786" s="379"/>
      <c r="G786" s="379"/>
      <c r="Q786" s="371"/>
    </row>
    <row r="787" spans="5:17">
      <c r="E787" s="379"/>
      <c r="F787" s="379"/>
      <c r="G787" s="379"/>
      <c r="Q787" s="371"/>
    </row>
    <row r="788" spans="5:17">
      <c r="E788" s="379"/>
      <c r="F788" s="379"/>
      <c r="G788" s="379"/>
      <c r="Q788" s="371"/>
    </row>
    <row r="789" spans="5:17">
      <c r="E789" s="379"/>
      <c r="F789" s="379"/>
      <c r="G789" s="379"/>
      <c r="Q789" s="371"/>
    </row>
    <row r="790" spans="5:17">
      <c r="E790" s="379"/>
      <c r="F790" s="379"/>
      <c r="G790" s="379"/>
      <c r="Q790" s="371"/>
    </row>
    <row r="791" spans="5:17">
      <c r="E791" s="379"/>
      <c r="F791" s="379"/>
      <c r="G791" s="379"/>
      <c r="Q791" s="371"/>
    </row>
    <row r="792" spans="5:17">
      <c r="E792" s="379"/>
      <c r="F792" s="379"/>
      <c r="G792" s="379"/>
      <c r="Q792" s="371"/>
    </row>
    <row r="793" spans="5:17">
      <c r="E793" s="379"/>
      <c r="F793" s="379"/>
      <c r="G793" s="379"/>
      <c r="Q793" s="371"/>
    </row>
    <row r="794" spans="5:17">
      <c r="E794" s="379"/>
      <c r="F794" s="379"/>
      <c r="G794" s="379"/>
      <c r="Q794" s="371"/>
    </row>
    <row r="795" spans="5:17">
      <c r="E795" s="379"/>
      <c r="F795" s="379"/>
      <c r="G795" s="379"/>
      <c r="Q795" s="371"/>
    </row>
    <row r="796" spans="5:17">
      <c r="E796" s="379"/>
      <c r="F796" s="379"/>
      <c r="G796" s="379"/>
      <c r="Q796" s="371"/>
    </row>
    <row r="797" spans="5:17">
      <c r="E797" s="379"/>
      <c r="F797" s="379"/>
      <c r="G797" s="379"/>
      <c r="Q797" s="371"/>
    </row>
    <row r="798" spans="5:17">
      <c r="E798" s="379"/>
      <c r="F798" s="379"/>
      <c r="G798" s="379"/>
      <c r="Q798" s="371"/>
    </row>
    <row r="799" spans="5:17">
      <c r="E799" s="379"/>
      <c r="F799" s="379"/>
      <c r="G799" s="379"/>
      <c r="Q799" s="371"/>
    </row>
    <row r="800" spans="5:17">
      <c r="E800" s="379"/>
      <c r="F800" s="379"/>
      <c r="G800" s="379"/>
      <c r="Q800" s="371"/>
    </row>
    <row r="801" spans="5:17">
      <c r="E801" s="379"/>
      <c r="F801" s="379"/>
      <c r="G801" s="379"/>
      <c r="Q801" s="371"/>
    </row>
    <row r="802" spans="5:17">
      <c r="E802" s="379"/>
      <c r="F802" s="379"/>
      <c r="G802" s="379"/>
      <c r="Q802" s="371"/>
    </row>
    <row r="803" spans="5:17">
      <c r="E803" s="379"/>
      <c r="F803" s="379"/>
      <c r="G803" s="379"/>
      <c r="Q803" s="371"/>
    </row>
    <row r="804" spans="5:17">
      <c r="E804" s="379"/>
      <c r="F804" s="379"/>
      <c r="G804" s="379"/>
      <c r="Q804" s="371"/>
    </row>
    <row r="805" spans="5:17">
      <c r="E805" s="379"/>
      <c r="F805" s="379"/>
      <c r="G805" s="379"/>
      <c r="Q805" s="371"/>
    </row>
    <row r="806" spans="5:17">
      <c r="E806" s="379"/>
      <c r="F806" s="379"/>
      <c r="G806" s="379"/>
      <c r="Q806" s="371"/>
    </row>
    <row r="807" spans="5:17">
      <c r="E807" s="379"/>
      <c r="F807" s="379"/>
      <c r="G807" s="379"/>
      <c r="Q807" s="371"/>
    </row>
    <row r="808" spans="5:17">
      <c r="E808" s="379"/>
      <c r="F808" s="379"/>
      <c r="G808" s="379"/>
      <c r="Q808" s="371"/>
    </row>
    <row r="809" spans="5:17">
      <c r="E809" s="379"/>
      <c r="F809" s="379"/>
      <c r="G809" s="379"/>
      <c r="Q809" s="371"/>
    </row>
    <row r="810" spans="5:17">
      <c r="E810" s="379"/>
      <c r="F810" s="379"/>
      <c r="G810" s="379"/>
      <c r="Q810" s="371"/>
    </row>
    <row r="811" spans="5:17">
      <c r="E811" s="379"/>
      <c r="F811" s="379"/>
      <c r="G811" s="379"/>
      <c r="Q811" s="371"/>
    </row>
    <row r="812" spans="5:17">
      <c r="E812" s="379"/>
      <c r="F812" s="379"/>
      <c r="G812" s="379"/>
      <c r="Q812" s="371"/>
    </row>
    <row r="813" spans="5:17">
      <c r="E813" s="379"/>
      <c r="F813" s="379"/>
      <c r="G813" s="379"/>
      <c r="Q813" s="371"/>
    </row>
    <row r="814" spans="5:17">
      <c r="E814" s="379"/>
      <c r="F814" s="379"/>
      <c r="G814" s="379"/>
      <c r="Q814" s="371"/>
    </row>
    <row r="815" spans="5:17">
      <c r="E815" s="379"/>
      <c r="F815" s="379"/>
      <c r="G815" s="379"/>
      <c r="Q815" s="371"/>
    </row>
    <row r="816" spans="5:17">
      <c r="E816" s="379"/>
      <c r="F816" s="379"/>
      <c r="G816" s="379"/>
      <c r="Q816" s="371"/>
    </row>
    <row r="817" spans="5:17">
      <c r="E817" s="379"/>
      <c r="F817" s="379"/>
      <c r="G817" s="379"/>
      <c r="Q817" s="371"/>
    </row>
    <row r="818" spans="5:17">
      <c r="E818" s="379"/>
      <c r="F818" s="379"/>
      <c r="G818" s="379"/>
      <c r="Q818" s="371"/>
    </row>
    <row r="819" spans="5:17">
      <c r="E819" s="379"/>
      <c r="F819" s="379"/>
      <c r="G819" s="379"/>
      <c r="Q819" s="371"/>
    </row>
    <row r="820" spans="5:17">
      <c r="E820" s="379"/>
      <c r="F820" s="379"/>
      <c r="G820" s="379"/>
      <c r="Q820" s="371"/>
    </row>
    <row r="821" spans="5:17">
      <c r="E821" s="379"/>
      <c r="F821" s="379"/>
      <c r="G821" s="379"/>
      <c r="Q821" s="371"/>
    </row>
    <row r="822" spans="5:17">
      <c r="E822" s="379"/>
      <c r="F822" s="379"/>
      <c r="G822" s="379"/>
      <c r="Q822" s="371"/>
    </row>
    <row r="823" spans="5:17">
      <c r="E823" s="379"/>
      <c r="F823" s="379"/>
      <c r="G823" s="379"/>
      <c r="Q823" s="371"/>
    </row>
    <row r="824" spans="5:17">
      <c r="E824" s="379"/>
      <c r="F824" s="379"/>
      <c r="G824" s="379"/>
      <c r="Q824" s="371"/>
    </row>
    <row r="825" spans="5:17">
      <c r="E825" s="379"/>
      <c r="F825" s="379"/>
      <c r="G825" s="379"/>
      <c r="Q825" s="371"/>
    </row>
    <row r="826" spans="5:17">
      <c r="E826" s="379"/>
      <c r="F826" s="379"/>
      <c r="G826" s="379"/>
      <c r="Q826" s="371"/>
    </row>
    <row r="827" spans="5:17">
      <c r="E827" s="379"/>
      <c r="F827" s="379"/>
      <c r="G827" s="379"/>
      <c r="Q827" s="371"/>
    </row>
    <row r="828" spans="5:17">
      <c r="E828" s="379"/>
      <c r="F828" s="379"/>
      <c r="G828" s="379"/>
      <c r="Q828" s="371"/>
    </row>
    <row r="829" spans="5:17">
      <c r="E829" s="379"/>
      <c r="F829" s="379"/>
      <c r="G829" s="379"/>
      <c r="Q829" s="371"/>
    </row>
    <row r="830" spans="5:17">
      <c r="E830" s="379"/>
      <c r="F830" s="379"/>
      <c r="G830" s="379"/>
      <c r="Q830" s="371"/>
    </row>
    <row r="831" spans="5:17">
      <c r="E831" s="379"/>
      <c r="F831" s="379"/>
      <c r="G831" s="379"/>
      <c r="Q831" s="371"/>
    </row>
    <row r="832" spans="5:17">
      <c r="E832" s="379"/>
      <c r="F832" s="379"/>
      <c r="G832" s="379"/>
      <c r="Q832" s="371"/>
    </row>
    <row r="833" spans="5:17">
      <c r="E833" s="379"/>
      <c r="F833" s="379"/>
      <c r="G833" s="379"/>
      <c r="Q833" s="371"/>
    </row>
    <row r="834" spans="5:17">
      <c r="E834" s="379"/>
      <c r="F834" s="379"/>
      <c r="G834" s="379"/>
      <c r="Q834" s="371"/>
    </row>
    <row r="835" spans="5:17">
      <c r="E835" s="379"/>
      <c r="F835" s="379"/>
      <c r="G835" s="379"/>
      <c r="Q835" s="371"/>
    </row>
    <row r="836" spans="5:17">
      <c r="E836" s="379"/>
      <c r="F836" s="379"/>
      <c r="G836" s="379"/>
      <c r="Q836" s="371"/>
    </row>
    <row r="837" spans="5:17">
      <c r="E837" s="379"/>
      <c r="F837" s="379"/>
      <c r="G837" s="379"/>
      <c r="Q837" s="371"/>
    </row>
    <row r="838" spans="5:17">
      <c r="E838" s="379"/>
      <c r="F838" s="379"/>
      <c r="G838" s="379"/>
      <c r="Q838" s="371"/>
    </row>
    <row r="839" spans="5:17">
      <c r="E839" s="379"/>
      <c r="F839" s="379"/>
      <c r="G839" s="379"/>
      <c r="Q839" s="371"/>
    </row>
    <row r="840" spans="5:17">
      <c r="E840" s="379"/>
      <c r="F840" s="379"/>
      <c r="G840" s="379"/>
      <c r="Q840" s="371"/>
    </row>
    <row r="841" spans="5:17">
      <c r="E841" s="379"/>
      <c r="F841" s="379"/>
      <c r="G841" s="379"/>
      <c r="Q841" s="371"/>
    </row>
    <row r="842" spans="5:17">
      <c r="E842" s="379"/>
      <c r="F842" s="379"/>
      <c r="G842" s="379"/>
      <c r="Q842" s="371"/>
    </row>
    <row r="843" spans="5:17">
      <c r="E843" s="379"/>
      <c r="F843" s="379"/>
      <c r="G843" s="379"/>
      <c r="Q843" s="371"/>
    </row>
    <row r="844" spans="5:17">
      <c r="E844" s="379"/>
      <c r="F844" s="379"/>
      <c r="G844" s="379"/>
      <c r="Q844" s="371"/>
    </row>
    <row r="845" spans="5:17">
      <c r="E845" s="379"/>
      <c r="F845" s="379"/>
      <c r="G845" s="379"/>
      <c r="Q845" s="371"/>
    </row>
    <row r="846" spans="5:17">
      <c r="E846" s="379"/>
      <c r="F846" s="379"/>
      <c r="G846" s="379"/>
      <c r="Q846" s="371"/>
    </row>
    <row r="847" spans="5:17">
      <c r="E847" s="379"/>
      <c r="F847" s="379"/>
      <c r="G847" s="379"/>
      <c r="Q847" s="371"/>
    </row>
    <row r="848" spans="5:17">
      <c r="E848" s="379"/>
      <c r="F848" s="379"/>
      <c r="G848" s="379"/>
      <c r="Q848" s="371"/>
    </row>
    <row r="849" spans="5:17">
      <c r="E849" s="379"/>
      <c r="F849" s="379"/>
      <c r="G849" s="379"/>
      <c r="Q849" s="371"/>
    </row>
    <row r="850" spans="5:17">
      <c r="E850" s="379"/>
      <c r="F850" s="379"/>
      <c r="G850" s="379"/>
      <c r="Q850" s="371"/>
    </row>
    <row r="851" spans="5:17">
      <c r="E851" s="379"/>
      <c r="F851" s="379"/>
      <c r="G851" s="379"/>
      <c r="Q851" s="371"/>
    </row>
    <row r="852" spans="5:17">
      <c r="E852" s="379"/>
      <c r="F852" s="379"/>
      <c r="G852" s="379"/>
      <c r="Q852" s="371"/>
    </row>
    <row r="853" spans="5:17">
      <c r="E853" s="379"/>
      <c r="F853" s="379"/>
      <c r="G853" s="379"/>
      <c r="Q853" s="371"/>
    </row>
    <row r="854" spans="5:17">
      <c r="E854" s="379"/>
      <c r="F854" s="379"/>
      <c r="G854" s="379"/>
      <c r="Q854" s="371"/>
    </row>
    <row r="855" spans="5:17">
      <c r="E855" s="379"/>
      <c r="F855" s="379"/>
      <c r="G855" s="379"/>
      <c r="Q855" s="371"/>
    </row>
    <row r="856" spans="5:17">
      <c r="E856" s="379"/>
      <c r="F856" s="379"/>
      <c r="G856" s="379"/>
      <c r="Q856" s="371"/>
    </row>
    <row r="857" spans="5:17">
      <c r="E857" s="379"/>
      <c r="F857" s="379"/>
      <c r="G857" s="379"/>
      <c r="Q857" s="371"/>
    </row>
    <row r="858" spans="5:17">
      <c r="E858" s="379"/>
      <c r="F858" s="379"/>
      <c r="G858" s="379"/>
      <c r="Q858" s="371"/>
    </row>
    <row r="859" spans="5:17">
      <c r="E859" s="379"/>
      <c r="F859" s="379"/>
      <c r="G859" s="379"/>
      <c r="Q859" s="371"/>
    </row>
    <row r="860" spans="5:17">
      <c r="E860" s="379"/>
      <c r="F860" s="379"/>
      <c r="G860" s="379"/>
      <c r="Q860" s="371"/>
    </row>
    <row r="861" spans="5:17">
      <c r="E861" s="379"/>
      <c r="F861" s="379"/>
      <c r="G861" s="379"/>
      <c r="Q861" s="371"/>
    </row>
    <row r="862" spans="5:17">
      <c r="E862" s="379"/>
      <c r="F862" s="379"/>
      <c r="G862" s="379"/>
      <c r="Q862" s="371"/>
    </row>
    <row r="863" spans="5:17">
      <c r="E863" s="379"/>
      <c r="F863" s="379"/>
      <c r="G863" s="379"/>
      <c r="Q863" s="371"/>
    </row>
    <row r="864" spans="5:17">
      <c r="E864" s="379"/>
      <c r="F864" s="379"/>
      <c r="G864" s="379"/>
      <c r="Q864" s="371"/>
    </row>
    <row r="865" spans="5:17">
      <c r="E865" s="379"/>
      <c r="F865" s="379"/>
      <c r="G865" s="379"/>
      <c r="Q865" s="371"/>
    </row>
    <row r="866" spans="5:17">
      <c r="E866" s="379"/>
      <c r="F866" s="379"/>
      <c r="G866" s="379"/>
      <c r="Q866" s="371"/>
    </row>
    <row r="867" spans="5:17">
      <c r="E867" s="379"/>
      <c r="F867" s="379"/>
      <c r="G867" s="379"/>
      <c r="Q867" s="371"/>
    </row>
    <row r="868" spans="5:17">
      <c r="E868" s="379"/>
      <c r="F868" s="379"/>
      <c r="G868" s="379"/>
      <c r="Q868" s="371"/>
    </row>
    <row r="869" spans="5:17">
      <c r="E869" s="379"/>
      <c r="F869" s="379"/>
      <c r="G869" s="379"/>
      <c r="Q869" s="371"/>
    </row>
    <row r="870" spans="5:17">
      <c r="E870" s="379"/>
      <c r="F870" s="379"/>
      <c r="G870" s="379"/>
      <c r="Q870" s="371"/>
    </row>
    <row r="871" spans="5:17">
      <c r="E871" s="379"/>
      <c r="F871" s="379"/>
      <c r="G871" s="379"/>
      <c r="Q871" s="371"/>
    </row>
    <row r="872" spans="5:17">
      <c r="E872" s="379"/>
      <c r="F872" s="379"/>
      <c r="G872" s="379"/>
      <c r="Q872" s="371"/>
    </row>
    <row r="873" spans="5:17">
      <c r="E873" s="379"/>
      <c r="F873" s="379"/>
      <c r="G873" s="379"/>
      <c r="Q873" s="371"/>
    </row>
    <row r="874" spans="5:17">
      <c r="E874" s="379"/>
      <c r="F874" s="379"/>
      <c r="G874" s="379"/>
      <c r="Q874" s="371"/>
    </row>
    <row r="875" spans="5:17">
      <c r="E875" s="379"/>
      <c r="F875" s="379"/>
      <c r="G875" s="379"/>
      <c r="Q875" s="371"/>
    </row>
    <row r="876" spans="5:17">
      <c r="E876" s="379"/>
      <c r="F876" s="379"/>
      <c r="G876" s="379"/>
      <c r="Q876" s="371"/>
    </row>
    <row r="877" spans="5:17">
      <c r="E877" s="379"/>
      <c r="F877" s="379"/>
      <c r="G877" s="379"/>
      <c r="Q877" s="371"/>
    </row>
    <row r="878" spans="5:17">
      <c r="E878" s="379"/>
      <c r="F878" s="379"/>
      <c r="G878" s="379"/>
      <c r="Q878" s="371"/>
    </row>
    <row r="879" spans="5:17">
      <c r="E879" s="379"/>
      <c r="F879" s="379"/>
      <c r="G879" s="379"/>
      <c r="Q879" s="371"/>
    </row>
    <row r="880" spans="5:17">
      <c r="E880" s="379"/>
      <c r="F880" s="379"/>
      <c r="G880" s="379"/>
      <c r="Q880" s="371"/>
    </row>
    <row r="881" spans="5:17">
      <c r="E881" s="379"/>
      <c r="F881" s="379"/>
      <c r="G881" s="379"/>
      <c r="Q881" s="371"/>
    </row>
    <row r="882" spans="5:17">
      <c r="E882" s="379"/>
      <c r="F882" s="379"/>
      <c r="G882" s="379"/>
      <c r="Q882" s="371"/>
    </row>
    <row r="883" spans="5:17">
      <c r="E883" s="379"/>
      <c r="F883" s="379"/>
      <c r="G883" s="379"/>
      <c r="Q883" s="371"/>
    </row>
    <row r="884" spans="5:17">
      <c r="E884" s="379"/>
      <c r="F884" s="379"/>
      <c r="G884" s="379"/>
      <c r="Q884" s="371"/>
    </row>
    <row r="885" spans="5:17">
      <c r="E885" s="379"/>
      <c r="F885" s="379"/>
      <c r="G885" s="379"/>
      <c r="Q885" s="371"/>
    </row>
    <row r="886" spans="5:17">
      <c r="E886" s="379"/>
      <c r="F886" s="379"/>
      <c r="G886" s="379"/>
      <c r="Q886" s="371"/>
    </row>
    <row r="887" spans="5:17">
      <c r="E887" s="379"/>
      <c r="F887" s="379"/>
      <c r="G887" s="379"/>
      <c r="Q887" s="371"/>
    </row>
    <row r="888" spans="5:17">
      <c r="E888" s="379"/>
      <c r="F888" s="379"/>
      <c r="G888" s="379"/>
      <c r="Q888" s="371"/>
    </row>
    <row r="889" spans="5:17">
      <c r="E889" s="379"/>
      <c r="F889" s="379"/>
      <c r="G889" s="379"/>
      <c r="Q889" s="371"/>
    </row>
    <row r="890" spans="5:17">
      <c r="E890" s="379"/>
      <c r="F890" s="379"/>
      <c r="G890" s="379"/>
      <c r="Q890" s="371"/>
    </row>
    <row r="891" spans="5:17">
      <c r="E891" s="379"/>
      <c r="F891" s="379"/>
      <c r="G891" s="379"/>
      <c r="Q891" s="371"/>
    </row>
    <row r="892" spans="5:17">
      <c r="E892" s="379"/>
      <c r="F892" s="379"/>
      <c r="G892" s="379"/>
      <c r="Q892" s="371"/>
    </row>
    <row r="893" spans="5:17">
      <c r="E893" s="379"/>
      <c r="F893" s="379"/>
      <c r="G893" s="379"/>
      <c r="Q893" s="371"/>
    </row>
    <row r="894" spans="5:17">
      <c r="E894" s="379"/>
      <c r="F894" s="379"/>
      <c r="G894" s="379"/>
      <c r="Q894" s="371"/>
    </row>
    <row r="895" spans="5:17">
      <c r="E895" s="379"/>
      <c r="F895" s="379"/>
      <c r="G895" s="379"/>
      <c r="Q895" s="371"/>
    </row>
    <row r="896" spans="5:17">
      <c r="E896" s="379"/>
      <c r="F896" s="379"/>
      <c r="G896" s="379"/>
      <c r="Q896" s="371"/>
    </row>
    <row r="897" spans="5:17">
      <c r="E897" s="379"/>
      <c r="F897" s="379"/>
      <c r="G897" s="379"/>
      <c r="Q897" s="371"/>
    </row>
    <row r="898" spans="5:17">
      <c r="E898" s="379"/>
      <c r="F898" s="379"/>
      <c r="G898" s="379"/>
      <c r="Q898" s="371"/>
    </row>
    <row r="899" spans="5:17">
      <c r="E899" s="379"/>
      <c r="F899" s="379"/>
      <c r="G899" s="379"/>
      <c r="Q899" s="371"/>
    </row>
    <row r="900" spans="5:17">
      <c r="E900" s="379"/>
      <c r="F900" s="379"/>
      <c r="G900" s="379"/>
      <c r="Q900" s="371"/>
    </row>
    <row r="901" spans="5:17">
      <c r="E901" s="379"/>
      <c r="F901" s="379"/>
      <c r="G901" s="379"/>
      <c r="Q901" s="371"/>
    </row>
    <row r="902" spans="5:17">
      <c r="E902" s="379"/>
      <c r="F902" s="379"/>
      <c r="G902" s="379"/>
      <c r="Q902" s="371"/>
    </row>
    <row r="903" spans="5:17">
      <c r="E903" s="379"/>
      <c r="F903" s="379"/>
      <c r="G903" s="379"/>
      <c r="Q903" s="371"/>
    </row>
    <row r="904" spans="5:17">
      <c r="E904" s="379"/>
      <c r="F904" s="379"/>
      <c r="G904" s="379"/>
      <c r="Q904" s="371"/>
    </row>
    <row r="905" spans="5:17">
      <c r="E905" s="379"/>
      <c r="F905" s="379"/>
      <c r="G905" s="379"/>
      <c r="Q905" s="371"/>
    </row>
    <row r="906" spans="5:17">
      <c r="E906" s="379"/>
      <c r="F906" s="379"/>
      <c r="G906" s="379"/>
      <c r="Q906" s="371"/>
    </row>
    <row r="907" spans="5:17">
      <c r="E907" s="379"/>
      <c r="F907" s="379"/>
      <c r="G907" s="379"/>
      <c r="Q907" s="371"/>
    </row>
    <row r="908" spans="5:17">
      <c r="E908" s="379"/>
      <c r="F908" s="379"/>
      <c r="G908" s="379"/>
      <c r="Q908" s="371"/>
    </row>
    <row r="909" spans="5:17">
      <c r="E909" s="379"/>
      <c r="F909" s="379"/>
      <c r="G909" s="379"/>
      <c r="Q909" s="371"/>
    </row>
    <row r="910" spans="5:17">
      <c r="E910" s="379"/>
      <c r="F910" s="379"/>
      <c r="G910" s="379"/>
      <c r="Q910" s="371"/>
    </row>
    <row r="911" spans="5:17">
      <c r="E911" s="379"/>
      <c r="F911" s="379"/>
      <c r="G911" s="379"/>
      <c r="Q911" s="371"/>
    </row>
    <row r="912" spans="5:17">
      <c r="E912" s="379"/>
      <c r="F912" s="379"/>
      <c r="G912" s="379"/>
      <c r="Q912" s="371"/>
    </row>
    <row r="913" spans="5:17">
      <c r="E913" s="379"/>
      <c r="F913" s="379"/>
      <c r="G913" s="379"/>
      <c r="Q913" s="371"/>
    </row>
    <row r="914" spans="5:17">
      <c r="E914" s="379"/>
      <c r="F914" s="379"/>
      <c r="G914" s="379"/>
      <c r="Q914" s="371"/>
    </row>
    <row r="915" spans="5:17">
      <c r="E915" s="379"/>
      <c r="F915" s="379"/>
      <c r="G915" s="379"/>
      <c r="Q915" s="371"/>
    </row>
    <row r="916" spans="5:17">
      <c r="E916" s="379"/>
      <c r="F916" s="379"/>
      <c r="G916" s="379"/>
      <c r="Q916" s="371"/>
    </row>
    <row r="917" spans="5:17">
      <c r="E917" s="379"/>
      <c r="F917" s="379"/>
      <c r="G917" s="379"/>
      <c r="Q917" s="371"/>
    </row>
    <row r="918" spans="5:17">
      <c r="E918" s="379"/>
      <c r="F918" s="379"/>
      <c r="G918" s="379"/>
      <c r="Q918" s="371"/>
    </row>
    <row r="919" spans="5:17">
      <c r="E919" s="379"/>
      <c r="F919" s="379"/>
      <c r="G919" s="379"/>
      <c r="Q919" s="371"/>
    </row>
    <row r="920" spans="5:17">
      <c r="E920" s="379"/>
      <c r="F920" s="379"/>
      <c r="G920" s="379"/>
      <c r="Q920" s="371"/>
    </row>
    <row r="921" spans="5:17">
      <c r="E921" s="379"/>
      <c r="F921" s="379"/>
      <c r="G921" s="379"/>
      <c r="Q921" s="371"/>
    </row>
    <row r="922" spans="5:17">
      <c r="E922" s="379"/>
      <c r="F922" s="379"/>
      <c r="G922" s="379"/>
      <c r="Q922" s="371"/>
    </row>
    <row r="923" spans="5:17">
      <c r="E923" s="379"/>
      <c r="F923" s="379"/>
      <c r="G923" s="379"/>
      <c r="Q923" s="371"/>
    </row>
    <row r="924" spans="5:17">
      <c r="E924" s="379"/>
      <c r="F924" s="379"/>
      <c r="G924" s="379"/>
      <c r="Q924" s="371"/>
    </row>
    <row r="925" spans="5:17">
      <c r="E925" s="379"/>
      <c r="F925" s="379"/>
      <c r="G925" s="379"/>
      <c r="Q925" s="371"/>
    </row>
    <row r="926" spans="5:17">
      <c r="E926" s="379"/>
      <c r="F926" s="379"/>
      <c r="G926" s="379"/>
      <c r="Q926" s="371"/>
    </row>
    <row r="927" spans="5:17">
      <c r="E927" s="379"/>
      <c r="F927" s="379"/>
      <c r="G927" s="379"/>
      <c r="Q927" s="371"/>
    </row>
    <row r="928" spans="5:17">
      <c r="E928" s="379"/>
      <c r="F928" s="379"/>
      <c r="G928" s="379"/>
      <c r="Q928" s="371"/>
    </row>
    <row r="929" spans="5:17">
      <c r="E929" s="379"/>
      <c r="F929" s="379"/>
      <c r="G929" s="379"/>
      <c r="Q929" s="371"/>
    </row>
    <row r="930" spans="5:17">
      <c r="E930" s="379"/>
      <c r="F930" s="379"/>
      <c r="G930" s="379"/>
      <c r="Q930" s="371"/>
    </row>
    <row r="931" spans="5:17">
      <c r="E931" s="379"/>
      <c r="F931" s="379"/>
      <c r="G931" s="379"/>
      <c r="Q931" s="371"/>
    </row>
    <row r="932" spans="5:17">
      <c r="E932" s="379"/>
      <c r="F932" s="379"/>
      <c r="G932" s="379"/>
      <c r="Q932" s="371"/>
    </row>
    <row r="933" spans="5:17">
      <c r="E933" s="379"/>
      <c r="F933" s="379"/>
      <c r="G933" s="379"/>
      <c r="Q933" s="371"/>
    </row>
    <row r="934" spans="5:17">
      <c r="E934" s="379"/>
      <c r="F934" s="379"/>
      <c r="G934" s="379"/>
      <c r="Q934" s="371"/>
    </row>
    <row r="935" spans="5:17">
      <c r="E935" s="379"/>
      <c r="F935" s="379"/>
      <c r="G935" s="379"/>
      <c r="Q935" s="371"/>
    </row>
    <row r="936" spans="5:17">
      <c r="E936" s="379"/>
      <c r="F936" s="379"/>
      <c r="G936" s="379"/>
      <c r="Q936" s="371"/>
    </row>
    <row r="937" spans="5:17">
      <c r="E937" s="379"/>
      <c r="F937" s="379"/>
      <c r="G937" s="379"/>
      <c r="Q937" s="371"/>
    </row>
    <row r="938" spans="5:17">
      <c r="E938" s="379"/>
      <c r="F938" s="379"/>
      <c r="G938" s="379"/>
      <c r="Q938" s="371"/>
    </row>
    <row r="939" spans="5:17">
      <c r="E939" s="379"/>
      <c r="F939" s="379"/>
      <c r="G939" s="379"/>
      <c r="Q939" s="371"/>
    </row>
    <row r="940" spans="5:17">
      <c r="E940" s="379"/>
      <c r="F940" s="379"/>
      <c r="G940" s="379"/>
      <c r="Q940" s="371"/>
    </row>
    <row r="941" spans="5:17">
      <c r="E941" s="379"/>
      <c r="F941" s="379"/>
      <c r="G941" s="379"/>
      <c r="Q941" s="371"/>
    </row>
    <row r="942" spans="5:17">
      <c r="E942" s="379"/>
      <c r="F942" s="379"/>
      <c r="G942" s="379"/>
      <c r="Q942" s="371"/>
    </row>
    <row r="943" spans="5:17">
      <c r="E943" s="379"/>
      <c r="F943" s="379"/>
      <c r="G943" s="379"/>
      <c r="Q943" s="371"/>
    </row>
    <row r="944" spans="5:17">
      <c r="E944" s="379"/>
      <c r="F944" s="379"/>
      <c r="G944" s="379"/>
      <c r="Q944" s="371"/>
    </row>
    <row r="945" spans="5:17">
      <c r="E945" s="379"/>
      <c r="F945" s="379"/>
      <c r="G945" s="379"/>
      <c r="Q945" s="371"/>
    </row>
    <row r="946" spans="5:17">
      <c r="E946" s="379"/>
      <c r="F946" s="379"/>
      <c r="G946" s="379"/>
      <c r="Q946" s="371"/>
    </row>
    <row r="947" spans="5:17">
      <c r="E947" s="379"/>
      <c r="F947" s="379"/>
      <c r="G947" s="379"/>
      <c r="Q947" s="371"/>
    </row>
    <row r="948" spans="5:17">
      <c r="E948" s="379"/>
      <c r="F948" s="379"/>
      <c r="G948" s="379"/>
      <c r="Q948" s="371"/>
    </row>
    <row r="949" spans="5:17">
      <c r="E949" s="379"/>
      <c r="F949" s="379"/>
      <c r="G949" s="379"/>
      <c r="Q949" s="371"/>
    </row>
    <row r="950" spans="5:17">
      <c r="E950" s="379"/>
      <c r="F950" s="379"/>
      <c r="G950" s="379"/>
      <c r="Q950" s="371"/>
    </row>
    <row r="951" spans="5:17">
      <c r="E951" s="379"/>
      <c r="F951" s="379"/>
      <c r="G951" s="379"/>
      <c r="Q951" s="371"/>
    </row>
    <row r="952" spans="5:17">
      <c r="E952" s="379"/>
      <c r="F952" s="379"/>
      <c r="G952" s="379"/>
      <c r="Q952" s="371"/>
    </row>
    <row r="953" spans="5:17">
      <c r="E953" s="379"/>
      <c r="F953" s="379"/>
      <c r="G953" s="379"/>
      <c r="Q953" s="371"/>
    </row>
    <row r="954" spans="5:17">
      <c r="E954" s="379"/>
      <c r="F954" s="379"/>
      <c r="G954" s="379"/>
      <c r="Q954" s="371"/>
    </row>
    <row r="955" spans="5:17">
      <c r="E955" s="379"/>
      <c r="F955" s="379"/>
      <c r="G955" s="379"/>
      <c r="Q955" s="371"/>
    </row>
    <row r="956" spans="5:17">
      <c r="E956" s="379"/>
      <c r="F956" s="379"/>
      <c r="G956" s="379"/>
      <c r="Q956" s="371"/>
    </row>
    <row r="957" spans="5:17">
      <c r="E957" s="379"/>
      <c r="F957" s="379"/>
      <c r="G957" s="379"/>
      <c r="Q957" s="371"/>
    </row>
    <row r="958" spans="5:17">
      <c r="E958" s="379"/>
      <c r="F958" s="379"/>
      <c r="G958" s="379"/>
      <c r="Q958" s="371"/>
    </row>
    <row r="959" spans="5:17">
      <c r="E959" s="379"/>
      <c r="F959" s="379"/>
      <c r="G959" s="379"/>
      <c r="Q959" s="371"/>
    </row>
    <row r="960" spans="5:17">
      <c r="E960" s="379"/>
      <c r="F960" s="379"/>
      <c r="G960" s="379"/>
      <c r="Q960" s="371"/>
    </row>
    <row r="961" spans="5:17">
      <c r="E961" s="379"/>
      <c r="F961" s="379"/>
      <c r="G961" s="379"/>
      <c r="Q961" s="371"/>
    </row>
    <row r="962" spans="5:17">
      <c r="E962" s="379"/>
      <c r="F962" s="379"/>
      <c r="G962" s="379"/>
      <c r="Q962" s="371"/>
    </row>
    <row r="963" spans="5:17">
      <c r="E963" s="379"/>
      <c r="F963" s="379"/>
      <c r="G963" s="379"/>
      <c r="Q963" s="371"/>
    </row>
    <row r="964" spans="5:17">
      <c r="E964" s="379"/>
      <c r="F964" s="379"/>
      <c r="G964" s="379"/>
      <c r="Q964" s="371"/>
    </row>
    <row r="965" spans="5:17">
      <c r="E965" s="379"/>
      <c r="F965" s="379"/>
      <c r="G965" s="379"/>
      <c r="Q965" s="371"/>
    </row>
    <row r="966" spans="5:17">
      <c r="E966" s="379"/>
      <c r="F966" s="379"/>
      <c r="G966" s="379"/>
      <c r="Q966" s="371"/>
    </row>
    <row r="967" spans="5:17">
      <c r="E967" s="379"/>
      <c r="F967" s="379"/>
      <c r="G967" s="379"/>
      <c r="Q967" s="371"/>
    </row>
    <row r="968" spans="5:17">
      <c r="E968" s="379"/>
      <c r="F968" s="379"/>
      <c r="G968" s="379"/>
      <c r="Q968" s="371"/>
    </row>
    <row r="969" spans="5:17">
      <c r="E969" s="379"/>
      <c r="F969" s="379"/>
      <c r="G969" s="379"/>
      <c r="Q969" s="371"/>
    </row>
    <row r="970" spans="5:17">
      <c r="E970" s="379"/>
      <c r="F970" s="379"/>
      <c r="G970" s="379"/>
      <c r="Q970" s="371"/>
    </row>
    <row r="971" spans="5:17">
      <c r="E971" s="379"/>
      <c r="F971" s="379"/>
      <c r="G971" s="379"/>
      <c r="Q971" s="371"/>
    </row>
    <row r="972" spans="5:17">
      <c r="E972" s="379"/>
      <c r="F972" s="379"/>
      <c r="G972" s="379"/>
      <c r="Q972" s="371"/>
    </row>
    <row r="973" spans="5:17">
      <c r="E973" s="379"/>
      <c r="F973" s="379"/>
      <c r="G973" s="379"/>
      <c r="Q973" s="371"/>
    </row>
    <row r="974" spans="5:17">
      <c r="E974" s="379"/>
      <c r="F974" s="379"/>
      <c r="G974" s="379"/>
      <c r="Q974" s="371"/>
    </row>
    <row r="975" spans="5:17">
      <c r="E975" s="379"/>
      <c r="F975" s="379"/>
      <c r="G975" s="379"/>
      <c r="Q975" s="371"/>
    </row>
    <row r="976" spans="5:17">
      <c r="E976" s="379"/>
      <c r="F976" s="379"/>
      <c r="G976" s="379"/>
      <c r="Q976" s="371"/>
    </row>
    <row r="977" spans="5:17">
      <c r="E977" s="379"/>
      <c r="F977" s="379"/>
      <c r="G977" s="379"/>
      <c r="Q977" s="371"/>
    </row>
    <row r="978" spans="5:17">
      <c r="E978" s="379"/>
      <c r="F978" s="379"/>
      <c r="G978" s="379"/>
      <c r="Q978" s="371"/>
    </row>
    <row r="979" spans="5:17">
      <c r="E979" s="379"/>
      <c r="F979" s="379"/>
      <c r="G979" s="379"/>
      <c r="Q979" s="371"/>
    </row>
    <row r="980" spans="5:17">
      <c r="E980" s="379"/>
      <c r="F980" s="379"/>
      <c r="G980" s="379"/>
      <c r="Q980" s="371"/>
    </row>
    <row r="981" spans="5:17">
      <c r="E981" s="379"/>
      <c r="F981" s="379"/>
      <c r="G981" s="379"/>
      <c r="Q981" s="371"/>
    </row>
    <row r="982" spans="5:17">
      <c r="E982" s="379"/>
      <c r="F982" s="379"/>
      <c r="G982" s="379"/>
      <c r="Q982" s="371"/>
    </row>
    <row r="983" spans="5:17">
      <c r="E983" s="379"/>
      <c r="F983" s="379"/>
      <c r="G983" s="379"/>
      <c r="Q983" s="371"/>
    </row>
    <row r="984" spans="5:17">
      <c r="E984" s="379"/>
      <c r="F984" s="379"/>
      <c r="G984" s="379"/>
      <c r="Q984" s="371"/>
    </row>
    <row r="985" spans="5:17">
      <c r="E985" s="379"/>
      <c r="F985" s="379"/>
      <c r="G985" s="379"/>
      <c r="Q985" s="371"/>
    </row>
    <row r="986" spans="5:17">
      <c r="E986" s="379"/>
      <c r="F986" s="379"/>
      <c r="G986" s="379"/>
      <c r="Q986" s="371"/>
    </row>
    <row r="987" spans="5:17">
      <c r="E987" s="379"/>
      <c r="F987" s="379"/>
      <c r="G987" s="379"/>
      <c r="Q987" s="371"/>
    </row>
    <row r="988" spans="5:17">
      <c r="E988" s="379"/>
      <c r="F988" s="379"/>
      <c r="G988" s="379"/>
      <c r="Q988" s="371"/>
    </row>
    <row r="989" spans="5:17">
      <c r="E989" s="379"/>
      <c r="F989" s="379"/>
      <c r="G989" s="379"/>
      <c r="Q989" s="371"/>
    </row>
    <row r="990" spans="5:17">
      <c r="E990" s="379"/>
      <c r="F990" s="379"/>
      <c r="G990" s="379"/>
      <c r="Q990" s="371"/>
    </row>
    <row r="991" spans="5:17">
      <c r="E991" s="379"/>
      <c r="F991" s="379"/>
      <c r="G991" s="379"/>
      <c r="Q991" s="371"/>
    </row>
    <row r="992" spans="5:17">
      <c r="E992" s="379"/>
      <c r="F992" s="379"/>
      <c r="G992" s="379"/>
      <c r="Q992" s="371"/>
    </row>
    <row r="993" spans="5:17">
      <c r="E993" s="379"/>
      <c r="F993" s="379"/>
      <c r="G993" s="379"/>
      <c r="Q993" s="371"/>
    </row>
    <row r="994" spans="5:17">
      <c r="E994" s="379"/>
      <c r="F994" s="379"/>
      <c r="G994" s="379"/>
      <c r="Q994" s="371"/>
    </row>
    <row r="995" spans="5:17">
      <c r="E995" s="379"/>
      <c r="F995" s="379"/>
      <c r="G995" s="379"/>
      <c r="Q995" s="371"/>
    </row>
    <row r="996" spans="5:17">
      <c r="E996" s="379"/>
      <c r="F996" s="379"/>
      <c r="G996" s="379"/>
      <c r="Q996" s="371"/>
    </row>
    <row r="997" spans="5:17">
      <c r="E997" s="379"/>
      <c r="F997" s="379"/>
      <c r="G997" s="379"/>
      <c r="Q997" s="371"/>
    </row>
    <row r="998" spans="5:17">
      <c r="E998" s="379"/>
      <c r="F998" s="379"/>
      <c r="G998" s="379"/>
      <c r="Q998" s="371"/>
    </row>
    <row r="999" spans="5:17">
      <c r="E999" s="379"/>
      <c r="F999" s="379"/>
      <c r="G999" s="379"/>
      <c r="Q999" s="371"/>
    </row>
    <row r="1000" spans="5:17">
      <c r="E1000" s="379"/>
      <c r="F1000" s="379"/>
      <c r="G1000" s="379"/>
      <c r="Q1000" s="371"/>
    </row>
    <row r="1001" spans="5:17">
      <c r="E1001" s="379"/>
      <c r="F1001" s="379"/>
      <c r="G1001" s="379"/>
      <c r="Q1001" s="371"/>
    </row>
    <row r="1002" spans="5:17">
      <c r="E1002" s="379"/>
      <c r="F1002" s="379"/>
      <c r="G1002" s="379"/>
      <c r="Q1002" s="371"/>
    </row>
    <row r="1003" spans="5:17">
      <c r="E1003" s="379"/>
      <c r="F1003" s="379"/>
      <c r="G1003" s="379"/>
      <c r="Q1003" s="371"/>
    </row>
    <row r="1004" spans="5:17">
      <c r="E1004" s="379"/>
      <c r="F1004" s="379"/>
      <c r="G1004" s="379"/>
      <c r="Q1004" s="371"/>
    </row>
    <row r="1005" spans="5:17">
      <c r="E1005" s="379"/>
      <c r="F1005" s="379"/>
      <c r="G1005" s="379"/>
      <c r="Q1005" s="371"/>
    </row>
    <row r="1006" spans="5:17">
      <c r="E1006" s="379"/>
      <c r="F1006" s="379"/>
      <c r="G1006" s="379"/>
      <c r="Q1006" s="371"/>
    </row>
    <row r="1007" spans="5:17">
      <c r="E1007" s="379"/>
      <c r="F1007" s="379"/>
      <c r="G1007" s="379"/>
      <c r="Q1007" s="371"/>
    </row>
    <row r="1008" spans="5:17">
      <c r="E1008" s="379"/>
      <c r="F1008" s="379"/>
      <c r="G1008" s="379"/>
      <c r="Q1008" s="371"/>
    </row>
    <row r="1009" spans="5:17">
      <c r="E1009" s="379"/>
      <c r="F1009" s="379"/>
      <c r="G1009" s="379"/>
      <c r="Q1009" s="371"/>
    </row>
    <row r="1010" spans="5:17">
      <c r="E1010" s="379"/>
      <c r="F1010" s="379"/>
      <c r="G1010" s="379"/>
      <c r="Q1010" s="371"/>
    </row>
    <row r="1011" spans="5:17">
      <c r="E1011" s="379"/>
      <c r="F1011" s="379"/>
      <c r="G1011" s="379"/>
      <c r="Q1011" s="371"/>
    </row>
    <row r="1012" spans="5:17">
      <c r="E1012" s="379"/>
      <c r="F1012" s="379"/>
      <c r="G1012" s="379"/>
      <c r="Q1012" s="371"/>
    </row>
    <row r="1013" spans="5:17">
      <c r="E1013" s="379"/>
      <c r="F1013" s="379"/>
      <c r="G1013" s="379"/>
      <c r="Q1013" s="371"/>
    </row>
    <row r="1014" spans="5:17">
      <c r="E1014" s="379"/>
      <c r="F1014" s="379"/>
      <c r="G1014" s="379"/>
      <c r="Q1014" s="371"/>
    </row>
    <row r="1015" spans="5:17">
      <c r="E1015" s="379"/>
      <c r="F1015" s="379"/>
      <c r="G1015" s="379"/>
      <c r="Q1015" s="371"/>
    </row>
    <row r="1016" spans="5:17">
      <c r="E1016" s="379"/>
      <c r="F1016" s="379"/>
      <c r="G1016" s="379"/>
      <c r="Q1016" s="371"/>
    </row>
    <row r="1017" spans="5:17">
      <c r="E1017" s="379"/>
      <c r="F1017" s="379"/>
      <c r="G1017" s="379"/>
      <c r="Q1017" s="371"/>
    </row>
    <row r="1018" spans="5:17">
      <c r="E1018" s="379"/>
      <c r="F1018" s="379"/>
      <c r="G1018" s="379"/>
      <c r="Q1018" s="371"/>
    </row>
    <row r="1019" spans="5:17">
      <c r="E1019" s="379"/>
      <c r="F1019" s="379"/>
      <c r="G1019" s="379"/>
      <c r="Q1019" s="371"/>
    </row>
    <row r="1020" spans="5:17">
      <c r="E1020" s="379"/>
      <c r="F1020" s="379"/>
      <c r="G1020" s="379"/>
      <c r="Q1020" s="371"/>
    </row>
    <row r="1021" spans="5:17">
      <c r="E1021" s="379"/>
      <c r="F1021" s="379"/>
      <c r="G1021" s="379"/>
      <c r="Q1021" s="371"/>
    </row>
    <row r="1022" spans="5:17">
      <c r="E1022" s="379"/>
      <c r="F1022" s="379"/>
      <c r="G1022" s="379"/>
      <c r="Q1022" s="371"/>
    </row>
    <row r="1023" spans="5:17">
      <c r="E1023" s="379"/>
      <c r="F1023" s="379"/>
      <c r="G1023" s="379"/>
      <c r="Q1023" s="371"/>
    </row>
    <row r="1024" spans="5:17">
      <c r="E1024" s="379"/>
      <c r="F1024" s="379"/>
      <c r="G1024" s="379"/>
      <c r="Q1024" s="371"/>
    </row>
    <row r="1025" spans="5:17">
      <c r="E1025" s="379"/>
      <c r="F1025" s="379"/>
      <c r="G1025" s="379"/>
      <c r="Q1025" s="371"/>
    </row>
    <row r="1026" spans="5:17">
      <c r="E1026" s="379"/>
      <c r="F1026" s="379"/>
      <c r="G1026" s="379"/>
      <c r="Q1026" s="371"/>
    </row>
    <row r="1027" spans="5:17">
      <c r="E1027" s="379"/>
      <c r="F1027" s="379"/>
      <c r="G1027" s="379"/>
      <c r="Q1027" s="371"/>
    </row>
    <row r="1028" spans="5:17">
      <c r="E1028" s="379"/>
      <c r="F1028" s="379"/>
      <c r="G1028" s="379"/>
      <c r="Q1028" s="371"/>
    </row>
    <row r="1029" spans="5:17">
      <c r="E1029" s="379"/>
      <c r="F1029" s="379"/>
      <c r="G1029" s="379"/>
      <c r="Q1029" s="371"/>
    </row>
    <row r="1030" spans="5:17">
      <c r="E1030" s="379"/>
      <c r="F1030" s="379"/>
      <c r="G1030" s="379"/>
      <c r="Q1030" s="371"/>
    </row>
    <row r="1031" spans="5:17">
      <c r="E1031" s="379"/>
      <c r="F1031" s="379"/>
      <c r="G1031" s="379"/>
      <c r="Q1031" s="371"/>
    </row>
    <row r="1032" spans="5:17">
      <c r="E1032" s="379"/>
      <c r="F1032" s="379"/>
      <c r="G1032" s="379"/>
      <c r="Q1032" s="371"/>
    </row>
    <row r="1033" spans="5:17">
      <c r="E1033" s="379"/>
      <c r="F1033" s="379"/>
      <c r="G1033" s="379"/>
      <c r="Q1033" s="371"/>
    </row>
    <row r="1034" spans="5:17">
      <c r="E1034" s="379"/>
      <c r="F1034" s="379"/>
      <c r="G1034" s="379"/>
      <c r="Q1034" s="371"/>
    </row>
    <row r="1035" spans="5:17">
      <c r="E1035" s="379"/>
      <c r="F1035" s="379"/>
      <c r="G1035" s="379"/>
      <c r="Q1035" s="371"/>
    </row>
    <row r="1036" spans="5:17">
      <c r="E1036" s="379"/>
      <c r="F1036" s="379"/>
      <c r="G1036" s="379"/>
      <c r="Q1036" s="371"/>
    </row>
    <row r="1037" spans="5:17">
      <c r="E1037" s="379"/>
      <c r="F1037" s="379"/>
      <c r="G1037" s="379"/>
      <c r="Q1037" s="371"/>
    </row>
    <row r="1038" spans="5:17">
      <c r="E1038" s="379"/>
      <c r="F1038" s="379"/>
      <c r="G1038" s="379"/>
      <c r="Q1038" s="371"/>
    </row>
    <row r="1039" spans="5:17">
      <c r="E1039" s="379"/>
      <c r="F1039" s="379"/>
      <c r="G1039" s="379"/>
      <c r="Q1039" s="371"/>
    </row>
    <row r="1040" spans="5:17">
      <c r="E1040" s="379"/>
      <c r="F1040" s="379"/>
      <c r="G1040" s="379"/>
      <c r="Q1040" s="371"/>
    </row>
    <row r="1041" spans="5:17">
      <c r="E1041" s="379"/>
      <c r="F1041" s="379"/>
      <c r="G1041" s="379"/>
      <c r="Q1041" s="371"/>
    </row>
    <row r="1042" spans="5:17">
      <c r="Q1042" s="371"/>
    </row>
    <row r="1043" spans="5:17">
      <c r="Q1043" s="371"/>
    </row>
    <row r="1044" spans="5:17">
      <c r="Q1044" s="371"/>
    </row>
    <row r="1045" spans="5:17">
      <c r="Q1045" s="371"/>
    </row>
    <row r="1046" spans="5:17">
      <c r="Q1046" s="371"/>
    </row>
    <row r="1047" spans="5:17">
      <c r="Q1047" s="371"/>
    </row>
    <row r="1048" spans="5:17">
      <c r="Q1048" s="371"/>
    </row>
    <row r="1049" spans="5:17">
      <c r="Q1049" s="371"/>
    </row>
    <row r="1050" spans="5:17">
      <c r="Q1050" s="371"/>
    </row>
    <row r="1051" spans="5:17">
      <c r="Q1051" s="371"/>
    </row>
    <row r="1052" spans="5:17">
      <c r="Q1052" s="371"/>
    </row>
    <row r="1053" spans="5:17">
      <c r="Q1053" s="371"/>
    </row>
    <row r="1054" spans="5:17">
      <c r="Q1054" s="371"/>
    </row>
    <row r="1055" spans="5:17">
      <c r="Q1055" s="371"/>
    </row>
    <row r="1056" spans="5:17">
      <c r="Q1056" s="371"/>
    </row>
    <row r="1057" spans="17:17">
      <c r="Q1057" s="371"/>
    </row>
    <row r="1058" spans="17:17">
      <c r="Q1058" s="371"/>
    </row>
    <row r="1059" spans="17:17">
      <c r="Q1059" s="371"/>
    </row>
    <row r="1060" spans="17:17">
      <c r="Q1060" s="371"/>
    </row>
    <row r="1061" spans="17:17">
      <c r="Q1061" s="371"/>
    </row>
    <row r="1062" spans="17:17">
      <c r="Q1062" s="371"/>
    </row>
    <row r="1063" spans="17:17">
      <c r="Q1063" s="371"/>
    </row>
    <row r="1064" spans="17:17">
      <c r="Q1064" s="371"/>
    </row>
    <row r="1065" spans="17:17">
      <c r="Q1065" s="371"/>
    </row>
    <row r="1066" spans="17:17">
      <c r="Q1066" s="371"/>
    </row>
    <row r="1067" spans="17:17">
      <c r="Q1067" s="371"/>
    </row>
    <row r="1068" spans="17:17">
      <c r="Q1068" s="371"/>
    </row>
    <row r="1069" spans="17:17">
      <c r="Q1069" s="371"/>
    </row>
    <row r="1070" spans="17:17">
      <c r="Q1070" s="371"/>
    </row>
    <row r="1071" spans="17:17">
      <c r="Q1071" s="371"/>
    </row>
    <row r="1072" spans="17:17">
      <c r="Q1072" s="371"/>
    </row>
    <row r="1073" spans="17:17">
      <c r="Q1073" s="371"/>
    </row>
    <row r="1074" spans="17:17">
      <c r="Q1074" s="371"/>
    </row>
    <row r="1075" spans="17:17">
      <c r="Q1075" s="371"/>
    </row>
    <row r="1076" spans="17:17">
      <c r="Q1076" s="371"/>
    </row>
    <row r="1077" spans="17:17">
      <c r="Q1077" s="371"/>
    </row>
    <row r="1078" spans="17:17">
      <c r="Q1078" s="371"/>
    </row>
    <row r="1079" spans="17:17">
      <c r="Q1079" s="371"/>
    </row>
    <row r="1080" spans="17:17">
      <c r="Q1080" s="371"/>
    </row>
    <row r="1081" spans="17:17">
      <c r="Q1081" s="371"/>
    </row>
    <row r="1082" spans="17:17">
      <c r="Q1082" s="371"/>
    </row>
    <row r="1083" spans="17:17">
      <c r="Q1083" s="371"/>
    </row>
    <row r="1084" spans="17:17">
      <c r="Q1084" s="371"/>
    </row>
    <row r="1085" spans="17:17">
      <c r="Q1085" s="371"/>
    </row>
    <row r="1086" spans="17:17">
      <c r="Q1086" s="371"/>
    </row>
    <row r="1087" spans="17:17">
      <c r="Q1087" s="371"/>
    </row>
    <row r="1088" spans="17:17">
      <c r="Q1088" s="371"/>
    </row>
    <row r="1089" spans="17:17">
      <c r="Q1089" s="371"/>
    </row>
    <row r="1090" spans="17:17">
      <c r="Q1090" s="371"/>
    </row>
    <row r="1091" spans="17:17">
      <c r="Q1091" s="371"/>
    </row>
    <row r="1092" spans="17:17">
      <c r="Q1092" s="371"/>
    </row>
    <row r="1093" spans="17:17">
      <c r="Q1093" s="371"/>
    </row>
    <row r="1094" spans="17:17">
      <c r="Q1094" s="371"/>
    </row>
    <row r="1095" spans="17:17">
      <c r="Q1095" s="371"/>
    </row>
    <row r="1096" spans="17:17">
      <c r="Q1096" s="371"/>
    </row>
    <row r="1097" spans="17:17">
      <c r="Q1097" s="371"/>
    </row>
    <row r="1098" spans="17:17">
      <c r="Q1098" s="371"/>
    </row>
    <row r="1099" spans="17:17">
      <c r="Q1099" s="371"/>
    </row>
    <row r="1100" spans="17:17">
      <c r="Q1100" s="371"/>
    </row>
    <row r="1101" spans="17:17">
      <c r="Q1101" s="371"/>
    </row>
    <row r="1102" spans="17:17">
      <c r="Q1102" s="371"/>
    </row>
    <row r="1103" spans="17:17">
      <c r="Q1103" s="371"/>
    </row>
    <row r="1104" spans="17:17">
      <c r="Q1104" s="371"/>
    </row>
    <row r="1105" spans="17:17">
      <c r="Q1105" s="371"/>
    </row>
    <row r="1106" spans="17:17">
      <c r="Q1106" s="371"/>
    </row>
    <row r="1107" spans="17:17">
      <c r="Q1107" s="371"/>
    </row>
    <row r="1108" spans="17:17">
      <c r="Q1108" s="371"/>
    </row>
    <row r="1109" spans="17:17">
      <c r="Q1109" s="371"/>
    </row>
    <row r="1110" spans="17:17">
      <c r="Q1110" s="371"/>
    </row>
    <row r="1111" spans="17:17">
      <c r="Q1111" s="371"/>
    </row>
    <row r="1112" spans="17:17">
      <c r="Q1112" s="371"/>
    </row>
    <row r="1113" spans="17:17">
      <c r="Q1113" s="371"/>
    </row>
    <row r="1114" spans="17:17">
      <c r="Q1114" s="371"/>
    </row>
    <row r="1115" spans="17:17">
      <c r="Q1115" s="371"/>
    </row>
    <row r="1116" spans="17:17">
      <c r="Q1116" s="371"/>
    </row>
    <row r="1117" spans="17:17">
      <c r="Q1117" s="371"/>
    </row>
    <row r="1118" spans="17:17">
      <c r="Q1118" s="371"/>
    </row>
    <row r="1119" spans="17:17">
      <c r="Q1119" s="371"/>
    </row>
    <row r="1120" spans="17:17">
      <c r="Q1120" s="371"/>
    </row>
    <row r="1121" spans="17:17">
      <c r="Q1121" s="371"/>
    </row>
    <row r="1122" spans="17:17">
      <c r="Q1122" s="371"/>
    </row>
    <row r="1123" spans="17:17">
      <c r="Q1123" s="371"/>
    </row>
    <row r="1124" spans="17:17">
      <c r="Q1124" s="371"/>
    </row>
    <row r="1125" spans="17:17">
      <c r="Q1125" s="371"/>
    </row>
    <row r="1126" spans="17:17">
      <c r="Q1126" s="371"/>
    </row>
    <row r="1127" spans="17:17">
      <c r="Q1127" s="371"/>
    </row>
    <row r="1128" spans="17:17">
      <c r="Q1128" s="371"/>
    </row>
    <row r="1129" spans="17:17">
      <c r="Q1129" s="371"/>
    </row>
    <row r="1130" spans="17:17">
      <c r="Q1130" s="371"/>
    </row>
    <row r="1131" spans="17:17">
      <c r="Q1131" s="371"/>
    </row>
    <row r="1132" spans="17:17">
      <c r="Q1132" s="371"/>
    </row>
    <row r="1133" spans="17:17">
      <c r="Q1133" s="371"/>
    </row>
    <row r="1134" spans="17:17">
      <c r="Q1134" s="371"/>
    </row>
    <row r="1135" spans="17:17">
      <c r="Q1135" s="371"/>
    </row>
    <row r="1136" spans="17:17">
      <c r="Q1136" s="371"/>
    </row>
    <row r="1137" spans="17:17">
      <c r="Q1137" s="371"/>
    </row>
    <row r="1138" spans="17:17">
      <c r="Q1138" s="371"/>
    </row>
    <row r="1139" spans="17:17">
      <c r="Q1139" s="371"/>
    </row>
    <row r="1140" spans="17:17">
      <c r="Q1140" s="371"/>
    </row>
    <row r="1141" spans="17:17">
      <c r="Q1141" s="371"/>
    </row>
    <row r="1142" spans="17:17">
      <c r="Q1142" s="371"/>
    </row>
    <row r="1143" spans="17:17">
      <c r="Q1143" s="371"/>
    </row>
    <row r="1144" spans="17:17">
      <c r="Q1144" s="371"/>
    </row>
    <row r="1145" spans="17:17">
      <c r="Q1145" s="371"/>
    </row>
    <row r="1146" spans="17:17">
      <c r="Q1146" s="371"/>
    </row>
    <row r="1147" spans="17:17">
      <c r="Q1147" s="371"/>
    </row>
    <row r="1148" spans="17:17">
      <c r="Q1148" s="371"/>
    </row>
    <row r="1149" spans="17:17">
      <c r="Q1149" s="371"/>
    </row>
    <row r="1150" spans="17:17">
      <c r="Q1150" s="371"/>
    </row>
    <row r="1151" spans="17:17">
      <c r="Q1151" s="371"/>
    </row>
    <row r="1152" spans="17:17">
      <c r="Q1152" s="371"/>
    </row>
  </sheetData>
  <mergeCells count="103">
    <mergeCell ref="Q87:Q88"/>
    <mergeCell ref="Q90:Q91"/>
    <mergeCell ref="Q92:Q93"/>
    <mergeCell ref="Q95:Q96"/>
    <mergeCell ref="Q97:Q102"/>
    <mergeCell ref="R11:R12"/>
    <mergeCell ref="R13:R17"/>
    <mergeCell ref="Q14:Q17"/>
    <mergeCell ref="Q79:Q80"/>
    <mergeCell ref="Q82:Q83"/>
    <mergeCell ref="Q11:Q12"/>
    <mergeCell ref="Q47:Q49"/>
    <mergeCell ref="Q62:Q63"/>
    <mergeCell ref="Q64:Q65"/>
    <mergeCell ref="Q66:Q67"/>
    <mergeCell ref="Q71:Q72"/>
    <mergeCell ref="Q73:Q74"/>
    <mergeCell ref="Q75:Q76"/>
    <mergeCell ref="Q18:Q21"/>
    <mergeCell ref="Q41:Q42"/>
    <mergeCell ref="Q23:Q26"/>
    <mergeCell ref="Q32:Q37"/>
    <mergeCell ref="Q27:Q30"/>
    <mergeCell ref="A1:K1"/>
    <mergeCell ref="H11:H12"/>
    <mergeCell ref="A14:A17"/>
    <mergeCell ref="B14:B17"/>
    <mergeCell ref="C14:C17"/>
    <mergeCell ref="J14:J17"/>
    <mergeCell ref="K14:K17"/>
    <mergeCell ref="A7:J7"/>
    <mergeCell ref="A8:O8"/>
    <mergeCell ref="A2:P2"/>
    <mergeCell ref="B11:B12"/>
    <mergeCell ref="A11:A12"/>
    <mergeCell ref="E11:E12"/>
    <mergeCell ref="D11:D12"/>
    <mergeCell ref="C11:C12"/>
    <mergeCell ref="L14:L17"/>
    <mergeCell ref="N14:N17"/>
    <mergeCell ref="P11:P12"/>
    <mergeCell ref="F11:F12"/>
    <mergeCell ref="O14:O17"/>
    <mergeCell ref="P14:P17"/>
    <mergeCell ref="J11:J12"/>
    <mergeCell ref="G11:G12"/>
    <mergeCell ref="I11:I12"/>
    <mergeCell ref="B47:D47"/>
    <mergeCell ref="B48:D48"/>
    <mergeCell ref="B38:D38"/>
    <mergeCell ref="B39:D39"/>
    <mergeCell ref="B40:D40"/>
    <mergeCell ref="B41:D41"/>
    <mergeCell ref="B42:D42"/>
    <mergeCell ref="B43:D43"/>
    <mergeCell ref="B44:D44"/>
    <mergeCell ref="B45:D45"/>
    <mergeCell ref="B46:D46"/>
    <mergeCell ref="O27:O30"/>
    <mergeCell ref="P27:P30"/>
    <mergeCell ref="A27:A30"/>
    <mergeCell ref="B27:B30"/>
    <mergeCell ref="C27:C30"/>
    <mergeCell ref="K23:K26"/>
    <mergeCell ref="L23:L26"/>
    <mergeCell ref="M23:M26"/>
    <mergeCell ref="N23:N26"/>
    <mergeCell ref="O23:O26"/>
    <mergeCell ref="K27:K30"/>
    <mergeCell ref="L27:L30"/>
    <mergeCell ref="M27:M30"/>
    <mergeCell ref="N27:N30"/>
    <mergeCell ref="A32:A37"/>
    <mergeCell ref="B32:B37"/>
    <mergeCell ref="C32:C37"/>
    <mergeCell ref="K31:P31"/>
    <mergeCell ref="K32:K37"/>
    <mergeCell ref="L32:L37"/>
    <mergeCell ref="M32:M37"/>
    <mergeCell ref="N32:N37"/>
    <mergeCell ref="O32:O37"/>
    <mergeCell ref="P32:P37"/>
    <mergeCell ref="B6:O6"/>
    <mergeCell ref="P23:P26"/>
    <mergeCell ref="A18:A21"/>
    <mergeCell ref="B18:B21"/>
    <mergeCell ref="C18:C21"/>
    <mergeCell ref="K18:K21"/>
    <mergeCell ref="L18:L21"/>
    <mergeCell ref="M18:M21"/>
    <mergeCell ref="N18:N21"/>
    <mergeCell ref="L11:L12"/>
    <mergeCell ref="M11:M12"/>
    <mergeCell ref="N11:O11"/>
    <mergeCell ref="M14:M17"/>
    <mergeCell ref="A23:A26"/>
    <mergeCell ref="B23:B26"/>
    <mergeCell ref="C23:C26"/>
    <mergeCell ref="K22:P22"/>
    <mergeCell ref="K11:K12"/>
    <mergeCell ref="K13:P13"/>
    <mergeCell ref="O18:O21"/>
    <mergeCell ref="P18:P21"/>
  </mergeCells>
  <phoneticPr fontId="17" type="noConversion"/>
  <conditionalFormatting sqref="E11:G11">
    <cfRule type="dataBar" priority="40">
      <dataBar>
        <cfvo type="min"/>
        <cfvo type="max"/>
        <color rgb="FF638EC6"/>
      </dataBar>
      <extLst>
        <ext xmlns:x14="http://schemas.microsoft.com/office/spreadsheetml/2009/9/main" uri="{B025F937-C7B1-47D3-B67F-A62EFF666E3E}">
          <x14:id>{C20A7DB6-DD22-4A69-B5BA-F988CAFD3D8F}</x14:id>
        </ext>
      </extLst>
    </cfRule>
  </conditionalFormatting>
  <conditionalFormatting sqref="H12">
    <cfRule type="dataBar" priority="43">
      <dataBar>
        <cfvo type="min"/>
        <cfvo type="max"/>
        <color rgb="FF638EC6"/>
      </dataBar>
      <extLst>
        <ext xmlns:x14="http://schemas.microsoft.com/office/spreadsheetml/2009/9/main" uri="{B025F937-C7B1-47D3-B67F-A62EFF666E3E}">
          <x14:id>{FDA0D415-FDFD-42FC-8E4B-A493A892B18A}</x14:id>
        </ext>
      </extLst>
    </cfRule>
  </conditionalFormatting>
  <conditionalFormatting sqref="I11">
    <cfRule type="dataBar" priority="1">
      <dataBar>
        <cfvo type="min"/>
        <cfvo type="max"/>
        <color rgb="FF638EC6"/>
      </dataBar>
      <extLst>
        <ext xmlns:x14="http://schemas.microsoft.com/office/spreadsheetml/2009/9/main" uri="{B025F937-C7B1-47D3-B67F-A62EFF666E3E}">
          <x14:id>{3D025AED-8D75-4E9F-B75F-21C187C4ACC7}</x14:id>
        </ext>
      </extLst>
    </cfRule>
  </conditionalFormatting>
  <conditionalFormatting sqref="M11:N11 H11 J11:K11">
    <cfRule type="dataBar" priority="44">
      <dataBar>
        <cfvo type="min"/>
        <cfvo type="max"/>
        <color rgb="FF638EC6"/>
      </dataBar>
      <extLst>
        <ext xmlns:x14="http://schemas.microsoft.com/office/spreadsheetml/2009/9/main" uri="{B025F937-C7B1-47D3-B67F-A62EFF666E3E}">
          <x14:id>{DCB5C597-70A0-4956-A0D6-544419C84697}</x14:id>
        </ext>
      </extLst>
    </cfRule>
  </conditionalFormatting>
  <pageMargins left="0.7" right="0.7" top="0.75" bottom="0.75" header="0.3" footer="0.3"/>
  <pageSetup paperSize="8" scale="66" fitToHeight="0" orientation="landscape" r:id="rId1"/>
  <extLst>
    <ext xmlns:x14="http://schemas.microsoft.com/office/spreadsheetml/2009/9/main" uri="{78C0D931-6437-407d-A8EE-F0AAD7539E65}">
      <x14:conditionalFormattings>
        <x14:conditionalFormatting xmlns:xm="http://schemas.microsoft.com/office/excel/2006/main">
          <x14:cfRule type="dataBar" id="{C20A7DB6-DD22-4A69-B5BA-F988CAFD3D8F}">
            <x14:dataBar minLength="0" maxLength="100" border="1" negativeBarBorderColorSameAsPositive="0">
              <x14:cfvo type="autoMin"/>
              <x14:cfvo type="autoMax"/>
              <x14:borderColor rgb="FF638EC6"/>
              <x14:negativeFillColor rgb="FFFF0000"/>
              <x14:negativeBorderColor rgb="FFFF0000"/>
              <x14:axisColor rgb="FF000000"/>
            </x14:dataBar>
          </x14:cfRule>
          <xm:sqref>E11:G11</xm:sqref>
        </x14:conditionalFormatting>
        <x14:conditionalFormatting xmlns:xm="http://schemas.microsoft.com/office/excel/2006/main">
          <x14:cfRule type="dataBar" id="{FDA0D415-FDFD-42FC-8E4B-A493A892B18A}">
            <x14:dataBar minLength="0" maxLength="100" border="1" negativeBarBorderColorSameAsPositive="0">
              <x14:cfvo type="autoMin"/>
              <x14:cfvo type="autoMax"/>
              <x14:borderColor rgb="FF638EC6"/>
              <x14:negativeFillColor rgb="FFFF0000"/>
              <x14:negativeBorderColor rgb="FFFF0000"/>
              <x14:axisColor rgb="FF000000"/>
            </x14:dataBar>
          </x14:cfRule>
          <xm:sqref>H12</xm:sqref>
        </x14:conditionalFormatting>
        <x14:conditionalFormatting xmlns:xm="http://schemas.microsoft.com/office/excel/2006/main">
          <x14:cfRule type="dataBar" id="{3D025AED-8D75-4E9F-B75F-21C187C4ACC7}">
            <x14:dataBar minLength="0" maxLength="100" border="1" negativeBarBorderColorSameAsPositive="0">
              <x14:cfvo type="autoMin"/>
              <x14:cfvo type="autoMax"/>
              <x14:borderColor rgb="FF638EC6"/>
              <x14:negativeFillColor rgb="FFFF0000"/>
              <x14:negativeBorderColor rgb="FFFF0000"/>
              <x14:axisColor rgb="FF000000"/>
            </x14:dataBar>
          </x14:cfRule>
          <xm:sqref>I11</xm:sqref>
        </x14:conditionalFormatting>
        <x14:conditionalFormatting xmlns:xm="http://schemas.microsoft.com/office/excel/2006/main">
          <x14:cfRule type="dataBar" id="{DCB5C597-70A0-4956-A0D6-544419C84697}">
            <x14:dataBar minLength="0" maxLength="100" border="1" negativeBarBorderColorSameAsPositive="0">
              <x14:cfvo type="autoMin"/>
              <x14:cfvo type="autoMax"/>
              <x14:borderColor rgb="FF638EC6"/>
              <x14:negativeFillColor rgb="FFFF0000"/>
              <x14:negativeBorderColor rgb="FFFF0000"/>
              <x14:axisColor rgb="FF000000"/>
            </x14:dataBar>
          </x14:cfRule>
          <xm:sqref>M11:N11 H11 J11:K11</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28BC8-C97A-4E53-818D-A3DD0A3497C4}">
  <sheetPr>
    <pageSetUpPr fitToPage="1"/>
  </sheetPr>
  <dimension ref="A1:S1133"/>
  <sheetViews>
    <sheetView zoomScale="85" zoomScaleNormal="85" workbookViewId="0">
      <selection activeCell="B10" sqref="B10:B11"/>
    </sheetView>
  </sheetViews>
  <sheetFormatPr defaultColWidth="9.21875" defaultRowHeight="13.2"/>
  <cols>
    <col min="1" max="1" width="18.21875" style="379" customWidth="1"/>
    <col min="2" max="2" width="38.21875" style="379" customWidth="1"/>
    <col min="3" max="3" width="4.21875" style="379" hidden="1" customWidth="1"/>
    <col min="4" max="4" width="7.44140625" style="379" customWidth="1"/>
    <col min="5" max="6" width="14.21875" style="382" customWidth="1"/>
    <col min="7" max="7" width="14" style="382" customWidth="1"/>
    <col min="8" max="8" width="18.21875" style="379" hidden="1" customWidth="1"/>
    <col min="9" max="9" width="13.77734375" style="379" customWidth="1"/>
    <col min="10" max="10" width="14.21875" style="380" hidden="1" customWidth="1"/>
    <col min="11" max="11" width="39.21875" style="550" customWidth="1"/>
    <col min="12" max="12" width="13.21875" style="380" customWidth="1"/>
    <col min="13" max="13" width="21.77734375" style="379" customWidth="1"/>
    <col min="14" max="14" width="17.21875" style="379" customWidth="1"/>
    <col min="15" max="15" width="16.21875" style="379" customWidth="1"/>
    <col min="16" max="16" width="26.77734375" style="380" customWidth="1"/>
    <col min="17" max="17" width="20.44140625" customWidth="1"/>
    <col min="18" max="18" width="14" style="371" customWidth="1"/>
    <col min="19" max="22" width="8.77734375" style="379" customWidth="1"/>
    <col min="23" max="34" width="9.21875" style="379" customWidth="1"/>
    <col min="35" max="16384" width="9.21875" style="379"/>
  </cols>
  <sheetData>
    <row r="1" spans="1:18" ht="15.6" customHeight="1">
      <c r="A1" s="699" t="s">
        <v>1579</v>
      </c>
      <c r="B1" s="699"/>
      <c r="C1" s="699"/>
      <c r="D1" s="699"/>
      <c r="E1" s="699"/>
      <c r="F1" s="699"/>
      <c r="G1" s="699"/>
      <c r="H1" s="699"/>
      <c r="I1" s="699"/>
      <c r="J1" s="699"/>
      <c r="K1" s="699"/>
      <c r="L1" s="393"/>
      <c r="M1" s="393"/>
      <c r="N1" s="393"/>
      <c r="O1" s="393"/>
      <c r="P1" s="393"/>
      <c r="Q1" s="371"/>
    </row>
    <row r="2" spans="1:18" ht="28.5" customHeight="1">
      <c r="A2" s="722" t="str">
        <f>'[1]06 programa (2)  (3)'!$A$2</f>
        <v>Šios programos tikslas – vykdyti savarankiškąsias savivaldybės (socialinių paslaugų planavimas ir teikimas, socialinių paslaugų įstaigų išlaikymas, socialinių pašalpų ir kompensacijų skaičiavimas ir mokėjimas, bendradarbiavimas su nevyriausybinėmis organizacijomis, sąlygų savivaldybės teritorijoje gyvenančių neįgaliųjų socialiniam integravimui į bendruomenę sudarymas) ir valstybines (valstybės perduotas savivaldybėms) funkcijas (socialinės globos teikimo asmenims su sunkia negalia užtikrinimas, išmokų skaičiavimas ir mokėjimas, mokinių nemokamo maitinimo, mokinių aprūpinimo mokinio reikmenimis administravimas).</v>
      </c>
      <c r="B2" s="723"/>
      <c r="C2" s="723"/>
      <c r="D2" s="723"/>
      <c r="E2" s="723"/>
      <c r="F2" s="723"/>
      <c r="G2" s="723"/>
      <c r="H2" s="723"/>
      <c r="I2" s="723"/>
      <c r="J2" s="723"/>
      <c r="K2" s="723"/>
      <c r="L2" s="723"/>
      <c r="M2" s="723"/>
      <c r="N2" s="723"/>
      <c r="O2" s="723"/>
      <c r="P2" s="723"/>
      <c r="Q2" s="371"/>
    </row>
    <row r="3" spans="1:18">
      <c r="A3" s="391" t="s">
        <v>1564</v>
      </c>
      <c r="B3" s="392"/>
      <c r="C3" s="391"/>
      <c r="D3" s="391"/>
      <c r="E3" s="391"/>
      <c r="F3" s="391"/>
      <c r="G3" s="391"/>
      <c r="H3" s="391"/>
      <c r="I3" s="391"/>
      <c r="J3" s="393"/>
      <c r="K3" s="409"/>
      <c r="L3" s="393"/>
      <c r="M3" s="391"/>
      <c r="N3" s="391"/>
      <c r="O3" s="391"/>
      <c r="P3" s="393"/>
      <c r="Q3" s="371"/>
    </row>
    <row r="4" spans="1:18" ht="12">
      <c r="A4" s="391" t="str">
        <f>A12</f>
        <v>06.01.02. (T)</v>
      </c>
      <c r="B4" s="392" t="s">
        <v>1580</v>
      </c>
      <c r="C4" s="391"/>
      <c r="D4" s="391"/>
      <c r="E4" s="391"/>
      <c r="F4" s="391"/>
      <c r="G4" s="391"/>
      <c r="H4" s="391"/>
      <c r="I4" s="391"/>
      <c r="J4" s="393"/>
      <c r="K4" s="409"/>
      <c r="L4" s="393"/>
      <c r="M4" s="391"/>
      <c r="N4" s="391"/>
      <c r="O4" s="391"/>
      <c r="P4" s="393"/>
      <c r="Q4" s="373"/>
      <c r="R4" s="373"/>
    </row>
    <row r="5" spans="1:18" ht="12">
      <c r="A5" s="391"/>
      <c r="B5" s="391"/>
      <c r="C5" s="391"/>
      <c r="D5" s="391"/>
      <c r="E5" s="391"/>
      <c r="F5" s="391"/>
      <c r="G5" s="391"/>
      <c r="H5" s="391"/>
      <c r="I5" s="391"/>
      <c r="J5" s="393"/>
      <c r="K5" s="409"/>
      <c r="L5" s="393"/>
      <c r="M5" s="391"/>
      <c r="N5" s="391"/>
      <c r="O5" s="391"/>
      <c r="P5" s="393"/>
      <c r="Q5" s="373"/>
      <c r="R5" s="373"/>
    </row>
    <row r="6" spans="1:18" ht="16.2" customHeight="1">
      <c r="A6" s="703" t="s">
        <v>1569</v>
      </c>
      <c r="B6" s="703"/>
      <c r="C6" s="703"/>
      <c r="D6" s="703"/>
      <c r="E6" s="703"/>
      <c r="F6" s="703"/>
      <c r="G6" s="703"/>
      <c r="H6" s="703"/>
      <c r="I6" s="703"/>
      <c r="J6" s="703"/>
      <c r="K6" s="409"/>
      <c r="L6" s="393"/>
      <c r="M6" s="391"/>
      <c r="N6" s="391"/>
      <c r="O6" s="391"/>
      <c r="P6" s="393"/>
      <c r="Q6" s="373"/>
      <c r="R6" s="373"/>
    </row>
    <row r="7" spans="1:18" ht="36.75" customHeight="1">
      <c r="A7" s="704" t="s">
        <v>1635</v>
      </c>
      <c r="B7" s="704"/>
      <c r="C7" s="704"/>
      <c r="D7" s="704"/>
      <c r="E7" s="704"/>
      <c r="F7" s="704"/>
      <c r="G7" s="704"/>
      <c r="H7" s="704"/>
      <c r="I7" s="704"/>
      <c r="J7" s="704"/>
      <c r="K7" s="704"/>
      <c r="L7" s="704"/>
      <c r="M7" s="704"/>
      <c r="N7" s="704"/>
      <c r="O7" s="704"/>
      <c r="P7" s="393"/>
      <c r="Q7" s="373"/>
      <c r="R7" s="373"/>
    </row>
    <row r="8" spans="1:18" ht="9.6" customHeight="1">
      <c r="A8" s="391"/>
      <c r="B8" s="391"/>
      <c r="C8" s="391"/>
      <c r="D8" s="391"/>
      <c r="E8" s="391"/>
      <c r="F8" s="391"/>
      <c r="G8" s="391"/>
      <c r="H8" s="391"/>
      <c r="I8" s="391"/>
      <c r="J8" s="393"/>
      <c r="K8" s="548"/>
      <c r="L8" s="459"/>
      <c r="M8" s="460"/>
      <c r="N8" s="460"/>
      <c r="O8" s="460"/>
      <c r="P8" s="459"/>
      <c r="Q8" s="371"/>
    </row>
    <row r="9" spans="1:18" s="391" customFormat="1" ht="16.5" customHeight="1">
      <c r="A9" s="395" t="s">
        <v>1586</v>
      </c>
      <c r="B9" s="395"/>
      <c r="C9" s="395"/>
      <c r="D9" s="395"/>
      <c r="E9" s="395"/>
      <c r="F9" s="395"/>
      <c r="G9" s="395"/>
      <c r="H9" s="395"/>
      <c r="J9" s="393"/>
      <c r="K9" s="547"/>
      <c r="L9" s="394"/>
      <c r="M9" s="394"/>
      <c r="N9" s="394"/>
      <c r="O9" s="394"/>
      <c r="P9" s="505"/>
      <c r="Q9" s="371"/>
      <c r="R9" s="371"/>
    </row>
    <row r="10" spans="1:18" s="391" customFormat="1" ht="48.6" customHeight="1">
      <c r="A10" s="668" t="s">
        <v>1272</v>
      </c>
      <c r="B10" s="668" t="s">
        <v>1273</v>
      </c>
      <c r="C10" s="707" t="s">
        <v>1265</v>
      </c>
      <c r="D10" s="707" t="s">
        <v>1266</v>
      </c>
      <c r="E10" s="700" t="s">
        <v>1676</v>
      </c>
      <c r="F10" s="700" t="s">
        <v>1339</v>
      </c>
      <c r="G10" s="700" t="s">
        <v>1574</v>
      </c>
      <c r="H10" s="700" t="s">
        <v>1275</v>
      </c>
      <c r="I10" s="700" t="str">
        <f>I18</f>
        <v>2024 plano įvykdymo proc.</v>
      </c>
      <c r="J10" s="668" t="s">
        <v>1276</v>
      </c>
      <c r="K10" s="668" t="s">
        <v>1320</v>
      </c>
      <c r="L10" s="667" t="s">
        <v>1341</v>
      </c>
      <c r="M10" s="668" t="s">
        <v>1342</v>
      </c>
      <c r="N10" s="670" t="s">
        <v>1340</v>
      </c>
      <c r="O10" s="671"/>
      <c r="P10" s="667" t="s">
        <v>1565</v>
      </c>
      <c r="Q10" s="667" t="s">
        <v>1566</v>
      </c>
      <c r="R10" s="710"/>
    </row>
    <row r="11" spans="1:18" s="391" customFormat="1" ht="77.25" customHeight="1">
      <c r="A11" s="669"/>
      <c r="B11" s="669"/>
      <c r="C11" s="708"/>
      <c r="D11" s="708"/>
      <c r="E11" s="701"/>
      <c r="F11" s="701"/>
      <c r="G11" s="701"/>
      <c r="H11" s="701"/>
      <c r="I11" s="701"/>
      <c r="J11" s="669"/>
      <c r="K11" s="669"/>
      <c r="L11" s="667"/>
      <c r="M11" s="669"/>
      <c r="N11" s="404" t="s">
        <v>1607</v>
      </c>
      <c r="O11" s="404" t="s">
        <v>1608</v>
      </c>
      <c r="P11" s="667"/>
      <c r="Q11" s="667"/>
      <c r="R11" s="710"/>
    </row>
    <row r="12" spans="1:18" s="403" customFormat="1" ht="32.25" customHeight="1">
      <c r="A12" s="413" t="s">
        <v>1581</v>
      </c>
      <c r="B12" s="511" t="s">
        <v>1580</v>
      </c>
      <c r="C12" s="512"/>
      <c r="D12" s="412"/>
      <c r="E12" s="513">
        <f>E15+E17</f>
        <v>26.08</v>
      </c>
      <c r="F12" s="513">
        <f t="shared" ref="F12:G12" si="0">F15+F17</f>
        <v>25.475999999999999</v>
      </c>
      <c r="G12" s="513">
        <f t="shared" si="0"/>
        <v>23.528999999999996</v>
      </c>
      <c r="H12" s="513" t="e">
        <f>SUM(H15,#REF!,#REF!,#REF!,)</f>
        <v>#REF!</v>
      </c>
      <c r="I12" s="514">
        <f>G12/F12</f>
        <v>0.9235751295336786</v>
      </c>
      <c r="J12" s="412" t="s">
        <v>1162</v>
      </c>
      <c r="K12" s="412"/>
      <c r="L12" s="412"/>
      <c r="M12" s="412"/>
      <c r="N12" s="412"/>
      <c r="O12" s="412"/>
      <c r="P12" s="412"/>
      <c r="Q12" s="557"/>
      <c r="R12" s="554"/>
    </row>
    <row r="13" spans="1:18" s="391" customFormat="1" ht="28.5" customHeight="1">
      <c r="A13" s="551" t="s">
        <v>1619</v>
      </c>
      <c r="B13" s="714" t="s">
        <v>1583</v>
      </c>
      <c r="C13" s="552">
        <v>188711925</v>
      </c>
      <c r="D13" s="506" t="s">
        <v>1584</v>
      </c>
      <c r="E13" s="515">
        <v>25.86</v>
      </c>
      <c r="F13" s="515">
        <v>23.13</v>
      </c>
      <c r="G13" s="515">
        <v>21.254999999999999</v>
      </c>
      <c r="H13" s="515"/>
      <c r="I13" s="516">
        <f>G13/F13</f>
        <v>0.91893644617380021</v>
      </c>
      <c r="J13" s="553" t="s">
        <v>1277</v>
      </c>
      <c r="K13" s="718" t="s">
        <v>1655</v>
      </c>
      <c r="L13" s="653" t="s">
        <v>1653</v>
      </c>
      <c r="M13" s="661" t="s">
        <v>1664</v>
      </c>
      <c r="N13" s="664" t="s">
        <v>961</v>
      </c>
      <c r="O13" s="664" t="s">
        <v>1629</v>
      </c>
      <c r="P13" s="653" t="s">
        <v>1656</v>
      </c>
      <c r="Q13" s="711"/>
      <c r="R13" s="554"/>
    </row>
    <row r="14" spans="1:18" s="391" customFormat="1" ht="15" customHeight="1">
      <c r="A14" s="551"/>
      <c r="B14" s="721"/>
      <c r="C14" s="552"/>
      <c r="D14" s="506" t="s">
        <v>1585</v>
      </c>
      <c r="E14" s="515"/>
      <c r="F14" s="515">
        <v>2.1259999999999999</v>
      </c>
      <c r="G14" s="515">
        <v>2.0539999999999998</v>
      </c>
      <c r="H14" s="515"/>
      <c r="I14" s="516">
        <f t="shared" ref="I14:I16" si="1">G14/F14</f>
        <v>0.96613358419567263</v>
      </c>
      <c r="J14" s="553"/>
      <c r="K14" s="719"/>
      <c r="L14" s="654"/>
      <c r="M14" s="662"/>
      <c r="N14" s="665"/>
      <c r="O14" s="665"/>
      <c r="P14" s="654"/>
      <c r="Q14" s="712"/>
      <c r="R14" s="554"/>
    </row>
    <row r="15" spans="1:18" s="391" customFormat="1" ht="62.55" customHeight="1">
      <c r="A15" s="551"/>
      <c r="B15" s="715"/>
      <c r="C15" s="552"/>
      <c r="D15" s="517" t="s">
        <v>1267</v>
      </c>
      <c r="E15" s="518">
        <f>SUM(E13:E14)</f>
        <v>25.86</v>
      </c>
      <c r="F15" s="518">
        <f t="shared" ref="F15:G15" si="2">SUM(F13:F14)</f>
        <v>25.256</v>
      </c>
      <c r="G15" s="518">
        <f t="shared" si="2"/>
        <v>23.308999999999997</v>
      </c>
      <c r="H15" s="518">
        <f>SUM(H13:H13)</f>
        <v>0</v>
      </c>
      <c r="I15" s="516">
        <f>G15/F15</f>
        <v>0.92290940766550511</v>
      </c>
      <c r="J15" s="553"/>
      <c r="K15" s="720"/>
      <c r="L15" s="655"/>
      <c r="M15" s="663"/>
      <c r="N15" s="666"/>
      <c r="O15" s="666"/>
      <c r="P15" s="655"/>
      <c r="Q15" s="713"/>
      <c r="R15" s="554"/>
    </row>
    <row r="16" spans="1:18" s="391" customFormat="1" ht="24" customHeight="1">
      <c r="A16" s="551" t="s">
        <v>1620</v>
      </c>
      <c r="B16" s="714" t="s">
        <v>1582</v>
      </c>
      <c r="C16" s="552">
        <v>188711925</v>
      </c>
      <c r="D16" s="506" t="s">
        <v>1584</v>
      </c>
      <c r="E16" s="515">
        <v>0.22</v>
      </c>
      <c r="F16" s="515">
        <v>0.22</v>
      </c>
      <c r="G16" s="515">
        <v>0.22</v>
      </c>
      <c r="H16" s="515"/>
      <c r="I16" s="516">
        <f t="shared" si="1"/>
        <v>1</v>
      </c>
      <c r="J16" s="553" t="s">
        <v>1277</v>
      </c>
      <c r="K16" s="718" t="s">
        <v>1634</v>
      </c>
      <c r="L16" s="653" t="s">
        <v>1654</v>
      </c>
      <c r="M16" s="661" t="s">
        <v>1665</v>
      </c>
      <c r="N16" s="664" t="s">
        <v>961</v>
      </c>
      <c r="O16" s="664" t="s">
        <v>961</v>
      </c>
      <c r="P16" s="653" t="s">
        <v>1650</v>
      </c>
      <c r="Q16" s="711"/>
      <c r="R16" s="554"/>
    </row>
    <row r="17" spans="1:18" s="391" customFormat="1" ht="84.45" customHeight="1">
      <c r="A17" s="551"/>
      <c r="B17" s="715"/>
      <c r="C17" s="552"/>
      <c r="D17" s="517" t="s">
        <v>1267</v>
      </c>
      <c r="E17" s="518">
        <f>SUM(E16:E16)</f>
        <v>0.22</v>
      </c>
      <c r="F17" s="518">
        <f t="shared" ref="F17:H17" si="3">SUM(F16:F16)</f>
        <v>0.22</v>
      </c>
      <c r="G17" s="518">
        <f t="shared" si="3"/>
        <v>0.22</v>
      </c>
      <c r="H17" s="518">
        <f t="shared" si="3"/>
        <v>0</v>
      </c>
      <c r="I17" s="519">
        <f>G17/F17</f>
        <v>1</v>
      </c>
      <c r="J17" s="553"/>
      <c r="K17" s="720"/>
      <c r="L17" s="655"/>
      <c r="M17" s="663"/>
      <c r="N17" s="666"/>
      <c r="O17" s="666"/>
      <c r="P17" s="655"/>
      <c r="Q17" s="713"/>
      <c r="R17" s="554"/>
    </row>
    <row r="18" spans="1:18" s="391" customFormat="1" ht="55.2" customHeight="1">
      <c r="B18" s="716"/>
      <c r="C18" s="716"/>
      <c r="D18" s="716"/>
      <c r="E18" s="416" t="str">
        <f>E10</f>
        <v>Visagino savivaldybės tarybos 2024-02-02 sprendimu Nr. T-29 patvirtintas planas</v>
      </c>
      <c r="F18" s="416" t="s">
        <v>1339</v>
      </c>
      <c r="G18" s="416" t="str">
        <f>G10</f>
        <v xml:space="preserve">2024 m. plano vykdymas </v>
      </c>
      <c r="H18" s="416" t="str">
        <f>H10</f>
        <v>2024  m.asignavimai ir kitos lėšos, tūkst. Eur</v>
      </c>
      <c r="I18" s="402" t="s">
        <v>1575</v>
      </c>
      <c r="J18" s="396"/>
      <c r="K18" s="410"/>
      <c r="L18" s="396"/>
      <c r="M18" s="396"/>
      <c r="N18" s="396"/>
      <c r="O18" s="396"/>
      <c r="P18" s="396"/>
      <c r="Q18" s="717"/>
      <c r="R18" s="555"/>
    </row>
    <row r="19" spans="1:18" s="391" customFormat="1" ht="21.6" customHeight="1">
      <c r="B19" s="697" t="s">
        <v>936</v>
      </c>
      <c r="C19" s="697"/>
      <c r="D19" s="697"/>
      <c r="E19" s="406">
        <f>SUM(E20:E24)</f>
        <v>26.08</v>
      </c>
      <c r="F19" s="406">
        <f t="shared" ref="F19:G19" si="4">SUM(F20:F24)</f>
        <v>25.475999999999999</v>
      </c>
      <c r="G19" s="406">
        <f t="shared" si="4"/>
        <v>23.528999999999996</v>
      </c>
      <c r="H19" s="406"/>
      <c r="I19" s="520">
        <f>G19/F19</f>
        <v>0.9235751295336786</v>
      </c>
      <c r="J19" s="398"/>
      <c r="K19" s="411"/>
      <c r="L19" s="399"/>
      <c r="M19" s="398"/>
      <c r="N19" s="398"/>
      <c r="O19" s="398"/>
      <c r="P19" s="399"/>
      <c r="Q19" s="717"/>
      <c r="R19" s="371"/>
    </row>
    <row r="20" spans="1:18" s="391" customFormat="1" ht="28.2" customHeight="1">
      <c r="B20" s="698" t="s">
        <v>1501</v>
      </c>
      <c r="C20" s="698"/>
      <c r="D20" s="698"/>
      <c r="E20" s="405"/>
      <c r="F20" s="405"/>
      <c r="G20" s="405"/>
      <c r="H20" s="405"/>
      <c r="I20" s="520"/>
      <c r="J20" s="400"/>
      <c r="K20" s="549"/>
      <c r="L20" s="399"/>
      <c r="M20" s="399"/>
      <c r="N20" s="399"/>
      <c r="O20" s="399"/>
      <c r="P20" s="399"/>
      <c r="R20" s="556"/>
    </row>
    <row r="21" spans="1:18" s="391" customFormat="1" ht="19.2" customHeight="1">
      <c r="B21" s="698" t="s">
        <v>938</v>
      </c>
      <c r="C21" s="698"/>
      <c r="D21" s="698"/>
      <c r="E21" s="405">
        <f>E13+E14+E16</f>
        <v>26.08</v>
      </c>
      <c r="F21" s="405">
        <f t="shared" ref="F21:G21" si="5">F13+F14+F16</f>
        <v>25.475999999999999</v>
      </c>
      <c r="G21" s="405">
        <f t="shared" si="5"/>
        <v>23.528999999999996</v>
      </c>
      <c r="H21" s="405"/>
      <c r="I21" s="520">
        <f t="shared" ref="I21:I27" si="6">G21/F21</f>
        <v>0.9235751295336786</v>
      </c>
      <c r="J21" s="400"/>
      <c r="K21" s="549"/>
      <c r="L21" s="399"/>
      <c r="M21" s="399"/>
      <c r="N21" s="399"/>
      <c r="O21" s="399"/>
      <c r="P21" s="399"/>
      <c r="Q21" s="709"/>
      <c r="R21" s="371"/>
    </row>
    <row r="22" spans="1:18" s="391" customFormat="1" ht="20.55" customHeight="1">
      <c r="B22" s="698" t="s">
        <v>939</v>
      </c>
      <c r="C22" s="698"/>
      <c r="D22" s="698"/>
      <c r="E22" s="405"/>
      <c r="F22" s="405"/>
      <c r="G22" s="405"/>
      <c r="H22" s="405"/>
      <c r="I22" s="520"/>
      <c r="J22" s="400"/>
      <c r="K22" s="549"/>
      <c r="L22" s="399"/>
      <c r="M22" s="399"/>
      <c r="N22" s="399"/>
      <c r="O22" s="399"/>
      <c r="P22" s="399"/>
      <c r="Q22" s="709"/>
      <c r="R22" s="371"/>
    </row>
    <row r="23" spans="1:18" s="391" customFormat="1" ht="29.55" customHeight="1">
      <c r="B23" s="698" t="s">
        <v>1294</v>
      </c>
      <c r="C23" s="698"/>
      <c r="D23" s="698"/>
      <c r="E23" s="405"/>
      <c r="F23" s="405"/>
      <c r="G23" s="405"/>
      <c r="H23" s="405"/>
      <c r="I23" s="520"/>
      <c r="J23" s="400"/>
      <c r="K23" s="549"/>
      <c r="L23" s="399"/>
      <c r="M23" s="399"/>
      <c r="N23" s="399"/>
      <c r="O23" s="399"/>
      <c r="P23" s="399"/>
      <c r="Q23" s="523"/>
      <c r="R23" s="371"/>
    </row>
    <row r="24" spans="1:18" s="391" customFormat="1" ht="18" customHeight="1">
      <c r="B24" s="698" t="s">
        <v>940</v>
      </c>
      <c r="C24" s="698"/>
      <c r="D24" s="698"/>
      <c r="E24" s="405"/>
      <c r="F24" s="405"/>
      <c r="G24" s="405"/>
      <c r="H24" s="405"/>
      <c r="I24" s="520"/>
      <c r="J24" s="400"/>
      <c r="K24" s="549"/>
      <c r="L24" s="399"/>
      <c r="M24" s="399"/>
      <c r="N24" s="399"/>
      <c r="O24" s="399"/>
      <c r="P24" s="399"/>
      <c r="Q24" s="523"/>
      <c r="R24" s="371"/>
    </row>
    <row r="25" spans="1:18" s="391" customFormat="1" ht="20.100000000000001" hidden="1" customHeight="1">
      <c r="B25" s="698" t="s">
        <v>941</v>
      </c>
      <c r="C25" s="698"/>
      <c r="D25" s="698"/>
      <c r="E25" s="405"/>
      <c r="F25" s="405"/>
      <c r="G25" s="405"/>
      <c r="H25" s="521"/>
      <c r="I25" s="520" t="e">
        <f t="shared" si="6"/>
        <v>#DIV/0!</v>
      </c>
      <c r="J25" s="400"/>
      <c r="K25" s="549"/>
      <c r="L25" s="399"/>
      <c r="M25" s="399"/>
      <c r="N25" s="399"/>
      <c r="O25" s="399"/>
      <c r="P25" s="399"/>
      <c r="Q25" s="523"/>
      <c r="R25" s="371"/>
    </row>
    <row r="26" spans="1:18" s="391" customFormat="1" ht="38.25" customHeight="1">
      <c r="B26" s="697" t="s">
        <v>942</v>
      </c>
      <c r="C26" s="697"/>
      <c r="D26" s="697"/>
      <c r="E26" s="405"/>
      <c r="F26" s="405"/>
      <c r="G26" s="405"/>
      <c r="H26" s="405"/>
      <c r="I26" s="520"/>
      <c r="J26" s="400"/>
      <c r="K26" s="549"/>
      <c r="L26" s="399"/>
      <c r="M26" s="399"/>
      <c r="N26" s="399"/>
      <c r="O26" s="399"/>
      <c r="P26" s="399"/>
      <c r="Q26" s="523"/>
      <c r="R26" s="371"/>
    </row>
    <row r="27" spans="1:18" s="391" customFormat="1" ht="39.6" customHeight="1">
      <c r="B27" s="692" t="s">
        <v>1268</v>
      </c>
      <c r="C27" s="692"/>
      <c r="D27" s="692"/>
      <c r="E27" s="522">
        <f>E19+E26</f>
        <v>26.08</v>
      </c>
      <c r="F27" s="522">
        <f t="shared" ref="F27:G27" si="7">F19+F26</f>
        <v>25.475999999999999</v>
      </c>
      <c r="G27" s="522">
        <f t="shared" si="7"/>
        <v>23.528999999999996</v>
      </c>
      <c r="H27" s="522"/>
      <c r="I27" s="520">
        <f t="shared" si="6"/>
        <v>0.9235751295336786</v>
      </c>
      <c r="J27" s="398"/>
      <c r="K27" s="549"/>
      <c r="L27" s="399"/>
      <c r="M27" s="399"/>
      <c r="N27" s="399"/>
      <c r="O27" s="399"/>
      <c r="P27" s="399"/>
      <c r="Q27" s="523"/>
      <c r="R27" s="371"/>
    </row>
    <row r="28" spans="1:18" s="391" customFormat="1" ht="37.950000000000003" hidden="1" customHeight="1">
      <c r="B28" s="697" t="s">
        <v>1274</v>
      </c>
      <c r="C28" s="697"/>
      <c r="D28" s="697"/>
      <c r="E28" s="397">
        <v>0</v>
      </c>
      <c r="F28" s="397">
        <v>0</v>
      </c>
      <c r="G28" s="397">
        <v>0</v>
      </c>
      <c r="H28" s="397">
        <v>0</v>
      </c>
      <c r="I28" s="401"/>
      <c r="J28" s="398"/>
      <c r="K28" s="549"/>
      <c r="L28" s="399">
        <f>L27-F21</f>
        <v>-25.475999999999999</v>
      </c>
      <c r="M28" s="399">
        <f>M27-G21</f>
        <v>-23.528999999999996</v>
      </c>
      <c r="N28" s="399"/>
      <c r="O28" s="399"/>
      <c r="P28" s="399"/>
      <c r="Q28" s="709"/>
      <c r="R28" s="371"/>
    </row>
    <row r="29" spans="1:18" s="391" customFormat="1" ht="28.5" hidden="1" customHeight="1">
      <c r="B29" s="693" t="s">
        <v>943</v>
      </c>
      <c r="C29" s="693"/>
      <c r="D29" s="693"/>
      <c r="E29" s="397">
        <v>0</v>
      </c>
      <c r="F29" s="397">
        <v>0</v>
      </c>
      <c r="G29" s="397">
        <v>0</v>
      </c>
      <c r="H29" s="401">
        <f>(H27-E27)/E27</f>
        <v>-1</v>
      </c>
      <c r="I29" s="401"/>
      <c r="J29" s="398"/>
      <c r="K29" s="549"/>
      <c r="L29" s="399"/>
      <c r="M29" s="399"/>
      <c r="N29" s="399"/>
      <c r="O29" s="399"/>
      <c r="P29" s="399"/>
      <c r="Q29" s="709"/>
      <c r="R29" s="371"/>
    </row>
    <row r="30" spans="1:18">
      <c r="E30" s="379"/>
      <c r="F30" s="379"/>
      <c r="G30" s="379"/>
      <c r="Q30" s="709"/>
    </row>
    <row r="31" spans="1:18" hidden="1">
      <c r="E31" s="379"/>
      <c r="F31" s="379"/>
      <c r="G31" s="379"/>
      <c r="Q31" s="523"/>
    </row>
    <row r="32" spans="1:18" ht="27" hidden="1" customHeight="1">
      <c r="E32" s="379"/>
      <c r="F32" s="445">
        <v>4375.8289999999997</v>
      </c>
      <c r="G32" s="445">
        <v>3899.6970000000001</v>
      </c>
      <c r="H32" s="379">
        <v>5122.3</v>
      </c>
      <c r="Q32" s="523"/>
    </row>
    <row r="33" spans="1:17" ht="24" hidden="1" customHeight="1">
      <c r="A33" s="380"/>
      <c r="E33" s="379"/>
      <c r="F33" s="387">
        <f>F32-F20-F21-F22</f>
        <v>4350.3530000000001</v>
      </c>
      <c r="G33" s="387">
        <f>G32-G20-G21-G22</f>
        <v>3876.1680000000001</v>
      </c>
      <c r="H33" s="408">
        <f>H32-H20-H22-H25</f>
        <v>5122.3</v>
      </c>
      <c r="Q33" s="523"/>
    </row>
    <row r="34" spans="1:17" hidden="1">
      <c r="E34" s="379"/>
      <c r="F34" s="379"/>
      <c r="G34" s="387"/>
      <c r="J34" s="446"/>
      <c r="Q34" s="523"/>
    </row>
    <row r="35" spans="1:17" hidden="1">
      <c r="A35" s="380"/>
      <c r="B35" s="380"/>
      <c r="E35" s="379"/>
      <c r="F35" s="379"/>
      <c r="G35" s="379"/>
      <c r="Q35" s="523"/>
    </row>
    <row r="36" spans="1:17" hidden="1">
      <c r="E36" s="379"/>
      <c r="F36" s="379"/>
      <c r="G36" s="379"/>
      <c r="Q36" s="523"/>
    </row>
    <row r="37" spans="1:17" hidden="1">
      <c r="B37" s="381"/>
      <c r="E37" s="379"/>
      <c r="F37" s="379"/>
      <c r="G37" s="379"/>
      <c r="H37" s="387">
        <v>5121.78</v>
      </c>
      <c r="Q37" s="523"/>
    </row>
    <row r="38" spans="1:17" hidden="1">
      <c r="B38" s="381"/>
      <c r="E38" s="379"/>
      <c r="F38" s="379"/>
      <c r="G38" s="379"/>
      <c r="Q38" s="523"/>
    </row>
    <row r="39" spans="1:17" hidden="1">
      <c r="E39" s="379"/>
      <c r="F39" s="379"/>
      <c r="G39" s="379"/>
      <c r="H39" s="387">
        <f>H37-H20-H22-H25</f>
        <v>5121.78</v>
      </c>
      <c r="Q39" s="523"/>
    </row>
    <row r="40" spans="1:17" hidden="1">
      <c r="E40" s="379"/>
      <c r="F40" s="379"/>
      <c r="G40" s="379"/>
      <c r="Q40" s="523"/>
    </row>
    <row r="41" spans="1:17" hidden="1">
      <c r="E41" s="379"/>
      <c r="F41" s="379"/>
      <c r="G41" s="379"/>
      <c r="Q41" s="523"/>
    </row>
    <row r="42" spans="1:17" hidden="1">
      <c r="E42" s="379"/>
      <c r="F42" s="379"/>
      <c r="G42" s="379"/>
      <c r="Q42" s="523"/>
    </row>
    <row r="43" spans="1:17" hidden="1">
      <c r="E43" s="379"/>
      <c r="F43" s="379"/>
      <c r="G43" s="379"/>
      <c r="Q43" s="709"/>
    </row>
    <row r="44" spans="1:17">
      <c r="E44" s="379"/>
      <c r="F44" s="379"/>
      <c r="G44" s="379"/>
      <c r="Q44" s="709"/>
    </row>
    <row r="45" spans="1:17">
      <c r="E45" s="379"/>
      <c r="F45" s="379"/>
      <c r="G45" s="379"/>
      <c r="Q45" s="709"/>
    </row>
    <row r="46" spans="1:17">
      <c r="E46" s="379"/>
      <c r="F46" s="379"/>
      <c r="G46" s="379"/>
      <c r="Q46" s="709"/>
    </row>
    <row r="47" spans="1:17">
      <c r="E47" s="379"/>
      <c r="F47" s="379"/>
      <c r="G47" s="379"/>
      <c r="Q47" s="709"/>
    </row>
    <row r="48" spans="1:17">
      <c r="E48" s="379"/>
      <c r="F48" s="379"/>
      <c r="G48" s="379"/>
      <c r="Q48" s="709"/>
    </row>
    <row r="49" spans="2:17">
      <c r="B49" s="381"/>
      <c r="E49" s="379"/>
      <c r="F49" s="379"/>
      <c r="G49" s="379"/>
      <c r="Q49" s="523"/>
    </row>
    <row r="50" spans="2:17">
      <c r="E50" s="379"/>
      <c r="F50" s="379"/>
      <c r="G50" s="379"/>
      <c r="Q50" s="523"/>
    </row>
    <row r="51" spans="2:17">
      <c r="E51" s="379"/>
      <c r="F51" s="379"/>
      <c r="G51" s="379"/>
      <c r="Q51" s="379"/>
    </row>
    <row r="52" spans="2:17">
      <c r="E52" s="379"/>
      <c r="F52" s="379"/>
      <c r="G52" s="379"/>
      <c r="Q52" s="709"/>
    </row>
    <row r="53" spans="2:17">
      <c r="E53" s="379"/>
      <c r="F53" s="379"/>
      <c r="G53" s="379"/>
      <c r="Q53" s="709"/>
    </row>
    <row r="54" spans="2:17">
      <c r="E54" s="379"/>
      <c r="F54" s="379"/>
      <c r="G54" s="379"/>
      <c r="Q54" s="709"/>
    </row>
    <row r="55" spans="2:17">
      <c r="E55" s="379"/>
      <c r="F55" s="379"/>
      <c r="G55" s="379"/>
      <c r="Q55" s="709"/>
    </row>
    <row r="56" spans="2:17">
      <c r="E56" s="379"/>
      <c r="F56" s="379"/>
      <c r="G56" s="379"/>
      <c r="Q56" s="709"/>
    </row>
    <row r="57" spans="2:17">
      <c r="E57" s="379"/>
      <c r="F57" s="379"/>
      <c r="G57" s="379"/>
      <c r="Q57" s="709"/>
    </row>
    <row r="58" spans="2:17">
      <c r="E58" s="379"/>
      <c r="F58" s="379"/>
      <c r="G58" s="379"/>
      <c r="Q58" s="523"/>
    </row>
    <row r="59" spans="2:17">
      <c r="E59" s="379"/>
      <c r="F59" s="379"/>
      <c r="G59" s="379"/>
      <c r="Q59" s="523"/>
    </row>
    <row r="60" spans="2:17">
      <c r="E60" s="379"/>
      <c r="F60" s="379"/>
      <c r="G60" s="379"/>
      <c r="Q60" s="709"/>
    </row>
    <row r="61" spans="2:17">
      <c r="E61" s="379"/>
      <c r="F61" s="379"/>
      <c r="G61" s="379"/>
      <c r="Q61" s="709"/>
    </row>
    <row r="62" spans="2:17">
      <c r="E62" s="379"/>
      <c r="F62" s="379"/>
      <c r="G62" s="379"/>
      <c r="Q62" s="379"/>
    </row>
    <row r="63" spans="2:17">
      <c r="E63" s="379"/>
      <c r="F63" s="379"/>
      <c r="G63" s="379"/>
      <c r="Q63" s="709"/>
    </row>
    <row r="64" spans="2:17">
      <c r="E64" s="379"/>
      <c r="F64" s="379"/>
      <c r="G64" s="379"/>
      <c r="Q64" s="709"/>
    </row>
    <row r="65" spans="5:17">
      <c r="E65" s="379"/>
      <c r="F65" s="379"/>
      <c r="G65" s="379"/>
      <c r="Q65" s="523"/>
    </row>
    <row r="66" spans="5:17">
      <c r="E66" s="379"/>
      <c r="F66" s="379"/>
      <c r="G66" s="379"/>
      <c r="Q66" s="523"/>
    </row>
    <row r="67" spans="5:17">
      <c r="E67" s="379"/>
      <c r="F67" s="379"/>
      <c r="G67" s="379"/>
      <c r="Q67" s="523"/>
    </row>
    <row r="68" spans="5:17">
      <c r="E68" s="379"/>
      <c r="F68" s="379"/>
      <c r="G68" s="379"/>
      <c r="Q68" s="709"/>
    </row>
    <row r="69" spans="5:17">
      <c r="E69" s="379"/>
      <c r="F69" s="379"/>
      <c r="G69" s="379"/>
      <c r="Q69" s="709"/>
    </row>
    <row r="70" spans="5:17">
      <c r="E70" s="379"/>
      <c r="F70" s="379"/>
      <c r="G70" s="379"/>
      <c r="Q70" s="523"/>
    </row>
    <row r="71" spans="5:17">
      <c r="E71" s="379"/>
      <c r="F71" s="379"/>
      <c r="G71" s="379"/>
      <c r="Q71" s="709"/>
    </row>
    <row r="72" spans="5:17">
      <c r="E72" s="379"/>
      <c r="F72" s="379"/>
      <c r="G72" s="379"/>
      <c r="Q72" s="709"/>
    </row>
    <row r="73" spans="5:17">
      <c r="E73" s="379"/>
      <c r="F73" s="379"/>
      <c r="G73" s="379"/>
      <c r="Q73" s="709"/>
    </row>
    <row r="74" spans="5:17">
      <c r="E74" s="379"/>
      <c r="F74" s="379"/>
      <c r="G74" s="379"/>
      <c r="Q74" s="709"/>
    </row>
    <row r="75" spans="5:17">
      <c r="E75" s="379"/>
      <c r="F75" s="379"/>
      <c r="G75" s="379"/>
      <c r="Q75" s="379"/>
    </row>
    <row r="76" spans="5:17">
      <c r="E76" s="379"/>
      <c r="F76" s="379"/>
      <c r="G76" s="379"/>
      <c r="Q76" s="709"/>
    </row>
    <row r="77" spans="5:17">
      <c r="E77" s="379"/>
      <c r="F77" s="379"/>
      <c r="G77" s="379"/>
      <c r="Q77" s="709"/>
    </row>
    <row r="78" spans="5:17">
      <c r="E78" s="379"/>
      <c r="F78" s="379"/>
      <c r="G78" s="379"/>
      <c r="Q78" s="709"/>
    </row>
    <row r="79" spans="5:17">
      <c r="E79" s="379"/>
      <c r="F79" s="379"/>
      <c r="G79" s="379"/>
      <c r="Q79" s="709"/>
    </row>
    <row r="80" spans="5:17">
      <c r="E80" s="379"/>
      <c r="F80" s="379"/>
      <c r="G80" s="379"/>
      <c r="Q80" s="709"/>
    </row>
    <row r="81" spans="5:17">
      <c r="E81" s="379"/>
      <c r="F81" s="379"/>
      <c r="G81" s="379"/>
      <c r="Q81" s="709"/>
    </row>
    <row r="82" spans="5:17">
      <c r="E82" s="379"/>
      <c r="F82" s="379"/>
      <c r="G82" s="379"/>
      <c r="Q82" s="709"/>
    </row>
    <row r="83" spans="5:17">
      <c r="E83" s="379"/>
      <c r="F83" s="379"/>
      <c r="G83" s="379"/>
      <c r="Q83" s="709"/>
    </row>
    <row r="84" spans="5:17">
      <c r="E84" s="379"/>
      <c r="F84" s="379"/>
      <c r="G84" s="379"/>
      <c r="Q84" s="523"/>
    </row>
    <row r="85" spans="5:17">
      <c r="E85" s="379"/>
      <c r="F85" s="379"/>
      <c r="G85" s="379"/>
      <c r="Q85" s="523"/>
    </row>
    <row r="86" spans="5:17">
      <c r="E86" s="379"/>
      <c r="F86" s="379"/>
      <c r="G86" s="379"/>
      <c r="Q86" s="523"/>
    </row>
    <row r="87" spans="5:17">
      <c r="E87" s="379"/>
      <c r="F87" s="379"/>
      <c r="G87" s="379"/>
      <c r="Q87" s="379"/>
    </row>
    <row r="88" spans="5:17">
      <c r="E88" s="379"/>
      <c r="F88" s="379"/>
      <c r="G88" s="379"/>
      <c r="Q88" s="523"/>
    </row>
    <row r="89" spans="5:17">
      <c r="E89" s="379"/>
      <c r="F89" s="379"/>
      <c r="G89" s="379"/>
      <c r="Q89" s="523"/>
    </row>
    <row r="90" spans="5:17">
      <c r="E90" s="379"/>
      <c r="F90" s="379"/>
      <c r="G90" s="379"/>
      <c r="Q90" s="523"/>
    </row>
    <row r="91" spans="5:17">
      <c r="E91" s="379"/>
      <c r="F91" s="379"/>
      <c r="G91" s="379"/>
      <c r="Q91" s="523"/>
    </row>
    <row r="92" spans="5:17">
      <c r="E92" s="379"/>
      <c r="F92" s="379"/>
      <c r="G92" s="379"/>
      <c r="Q92" s="523"/>
    </row>
    <row r="93" spans="5:17">
      <c r="E93" s="379"/>
      <c r="F93" s="379"/>
      <c r="G93" s="379"/>
      <c r="Q93" s="523"/>
    </row>
    <row r="94" spans="5:17">
      <c r="E94" s="379"/>
      <c r="F94" s="379"/>
      <c r="G94" s="379"/>
      <c r="Q94" s="523"/>
    </row>
    <row r="95" spans="5:17">
      <c r="E95" s="379"/>
      <c r="F95" s="379"/>
      <c r="G95" s="379"/>
      <c r="Q95" s="523"/>
    </row>
    <row r="96" spans="5:17">
      <c r="E96" s="379"/>
      <c r="F96" s="379"/>
      <c r="G96" s="379"/>
      <c r="Q96" s="523"/>
    </row>
    <row r="97" spans="1:19">
      <c r="E97" s="379"/>
      <c r="F97" s="379"/>
      <c r="G97" s="379"/>
      <c r="Q97" s="371"/>
    </row>
    <row r="98" spans="1:19">
      <c r="E98" s="379"/>
      <c r="F98" s="379"/>
      <c r="G98" s="379"/>
      <c r="Q98" s="371"/>
    </row>
    <row r="99" spans="1:19">
      <c r="E99" s="379"/>
      <c r="F99" s="379"/>
      <c r="G99" s="379"/>
      <c r="Q99" s="371"/>
    </row>
    <row r="100" spans="1:19" s="371" customFormat="1">
      <c r="A100" s="379"/>
      <c r="B100" s="379"/>
      <c r="C100" s="379"/>
      <c r="D100" s="379"/>
      <c r="E100" s="379"/>
      <c r="F100" s="379"/>
      <c r="G100" s="379"/>
      <c r="H100" s="379"/>
      <c r="I100" s="379"/>
      <c r="J100" s="380"/>
      <c r="K100" s="550"/>
      <c r="L100" s="380"/>
      <c r="M100" s="379"/>
      <c r="N100" s="379"/>
      <c r="O100" s="379"/>
      <c r="P100" s="380"/>
      <c r="S100" s="379"/>
    </row>
    <row r="101" spans="1:19" s="371" customFormat="1">
      <c r="A101" s="379"/>
      <c r="B101" s="379"/>
      <c r="C101" s="379"/>
      <c r="D101" s="379"/>
      <c r="E101" s="379"/>
      <c r="F101" s="379"/>
      <c r="G101" s="379"/>
      <c r="H101" s="379"/>
      <c r="I101" s="379"/>
      <c r="J101" s="380"/>
      <c r="K101" s="550"/>
      <c r="L101" s="380"/>
      <c r="M101" s="379"/>
      <c r="N101" s="379"/>
      <c r="O101" s="379"/>
      <c r="P101" s="380"/>
      <c r="S101" s="379"/>
    </row>
    <row r="102" spans="1:19" s="371" customFormat="1">
      <c r="A102" s="379"/>
      <c r="B102" s="379"/>
      <c r="C102" s="379"/>
      <c r="D102" s="379"/>
      <c r="E102" s="379"/>
      <c r="F102" s="379"/>
      <c r="G102" s="379"/>
      <c r="H102" s="379"/>
      <c r="I102" s="379"/>
      <c r="J102" s="380"/>
      <c r="K102" s="550"/>
      <c r="L102" s="380"/>
      <c r="M102" s="379"/>
      <c r="N102" s="379"/>
      <c r="O102" s="379"/>
      <c r="P102" s="380"/>
      <c r="S102" s="379"/>
    </row>
    <row r="103" spans="1:19" s="371" customFormat="1">
      <c r="A103" s="379"/>
      <c r="B103" s="379"/>
      <c r="C103" s="379"/>
      <c r="D103" s="379"/>
      <c r="E103" s="379"/>
      <c r="F103" s="379"/>
      <c r="G103" s="379"/>
      <c r="H103" s="379"/>
      <c r="I103" s="379"/>
      <c r="J103" s="380"/>
      <c r="K103" s="550"/>
      <c r="L103" s="380"/>
      <c r="M103" s="379"/>
      <c r="N103" s="379"/>
      <c r="O103" s="379"/>
      <c r="P103" s="380"/>
      <c r="S103" s="379"/>
    </row>
    <row r="104" spans="1:19" s="371" customFormat="1">
      <c r="A104" s="379"/>
      <c r="B104" s="379"/>
      <c r="C104" s="379"/>
      <c r="D104" s="379"/>
      <c r="E104" s="379"/>
      <c r="F104" s="379"/>
      <c r="G104" s="379"/>
      <c r="H104" s="379"/>
      <c r="I104" s="379"/>
      <c r="J104" s="380"/>
      <c r="K104" s="550"/>
      <c r="L104" s="380"/>
      <c r="M104" s="379"/>
      <c r="N104" s="379"/>
      <c r="O104" s="379"/>
      <c r="P104" s="380"/>
      <c r="S104" s="379"/>
    </row>
    <row r="105" spans="1:19" s="371" customFormat="1">
      <c r="A105" s="379"/>
      <c r="B105" s="379"/>
      <c r="C105" s="379"/>
      <c r="D105" s="379"/>
      <c r="E105" s="379"/>
      <c r="F105" s="379"/>
      <c r="G105" s="379"/>
      <c r="H105" s="379"/>
      <c r="I105" s="379"/>
      <c r="J105" s="380"/>
      <c r="K105" s="550"/>
      <c r="L105" s="380"/>
      <c r="M105" s="379"/>
      <c r="N105" s="379"/>
      <c r="O105" s="379"/>
      <c r="P105" s="380"/>
      <c r="S105" s="379"/>
    </row>
    <row r="106" spans="1:19" s="371" customFormat="1">
      <c r="A106" s="379"/>
      <c r="B106" s="379"/>
      <c r="C106" s="379"/>
      <c r="D106" s="379"/>
      <c r="E106" s="379"/>
      <c r="F106" s="379"/>
      <c r="G106" s="379"/>
      <c r="H106" s="379"/>
      <c r="I106" s="379"/>
      <c r="J106" s="380"/>
      <c r="K106" s="550"/>
      <c r="L106" s="380"/>
      <c r="M106" s="379"/>
      <c r="N106" s="379"/>
      <c r="O106" s="379"/>
      <c r="P106" s="380"/>
      <c r="S106" s="379"/>
    </row>
    <row r="107" spans="1:19" s="371" customFormat="1">
      <c r="A107" s="379"/>
      <c r="B107" s="379"/>
      <c r="C107" s="379"/>
      <c r="D107" s="379"/>
      <c r="E107" s="379"/>
      <c r="F107" s="379"/>
      <c r="G107" s="379"/>
      <c r="H107" s="379"/>
      <c r="I107" s="379"/>
      <c r="J107" s="380"/>
      <c r="K107" s="550"/>
      <c r="L107" s="380"/>
      <c r="M107" s="379"/>
      <c r="N107" s="379"/>
      <c r="O107" s="379"/>
      <c r="P107" s="380"/>
      <c r="S107" s="379"/>
    </row>
    <row r="108" spans="1:19" s="371" customFormat="1">
      <c r="A108" s="379"/>
      <c r="B108" s="379"/>
      <c r="C108" s="379"/>
      <c r="D108" s="379"/>
      <c r="E108" s="379"/>
      <c r="F108" s="379"/>
      <c r="G108" s="379"/>
      <c r="H108" s="379"/>
      <c r="I108" s="379"/>
      <c r="J108" s="380"/>
      <c r="K108" s="550"/>
      <c r="L108" s="380"/>
      <c r="M108" s="379"/>
      <c r="N108" s="379"/>
      <c r="O108" s="379"/>
      <c r="P108" s="380"/>
      <c r="S108" s="379"/>
    </row>
    <row r="109" spans="1:19" s="371" customFormat="1">
      <c r="A109" s="379"/>
      <c r="B109" s="379"/>
      <c r="C109" s="379"/>
      <c r="D109" s="379"/>
      <c r="E109" s="379"/>
      <c r="F109" s="379"/>
      <c r="G109" s="379"/>
      <c r="H109" s="379"/>
      <c r="I109" s="379"/>
      <c r="J109" s="380"/>
      <c r="K109" s="550"/>
      <c r="L109" s="380"/>
      <c r="M109" s="379"/>
      <c r="N109" s="379"/>
      <c r="O109" s="379"/>
      <c r="P109" s="380"/>
      <c r="S109" s="379"/>
    </row>
    <row r="110" spans="1:19" s="371" customFormat="1">
      <c r="A110" s="379"/>
      <c r="B110" s="379"/>
      <c r="C110" s="379"/>
      <c r="D110" s="379"/>
      <c r="E110" s="379"/>
      <c r="F110" s="379"/>
      <c r="G110" s="379"/>
      <c r="H110" s="379"/>
      <c r="I110" s="379"/>
      <c r="J110" s="380"/>
      <c r="K110" s="550"/>
      <c r="L110" s="380"/>
      <c r="M110" s="379"/>
      <c r="N110" s="379"/>
      <c r="O110" s="379"/>
      <c r="P110" s="380"/>
      <c r="S110" s="379"/>
    </row>
    <row r="111" spans="1:19" s="371" customFormat="1">
      <c r="A111" s="379"/>
      <c r="B111" s="379"/>
      <c r="C111" s="379"/>
      <c r="D111" s="379"/>
      <c r="E111" s="379"/>
      <c r="F111" s="379"/>
      <c r="G111" s="379"/>
      <c r="H111" s="379"/>
      <c r="I111" s="379"/>
      <c r="J111" s="380"/>
      <c r="K111" s="550"/>
      <c r="L111" s="380"/>
      <c r="M111" s="379"/>
      <c r="N111" s="379"/>
      <c r="O111" s="379"/>
      <c r="P111" s="380"/>
      <c r="S111" s="379"/>
    </row>
    <row r="112" spans="1:19" s="371" customFormat="1">
      <c r="A112" s="379"/>
      <c r="B112" s="379"/>
      <c r="C112" s="379"/>
      <c r="D112" s="379"/>
      <c r="E112" s="379"/>
      <c r="F112" s="379"/>
      <c r="G112" s="379"/>
      <c r="H112" s="379"/>
      <c r="I112" s="379"/>
      <c r="J112" s="380"/>
      <c r="K112" s="550"/>
      <c r="L112" s="380"/>
      <c r="M112" s="379"/>
      <c r="N112" s="379"/>
      <c r="O112" s="379"/>
      <c r="P112" s="380"/>
      <c r="S112" s="379"/>
    </row>
    <row r="113" spans="1:19" s="371" customFormat="1">
      <c r="A113" s="379"/>
      <c r="B113" s="379"/>
      <c r="C113" s="379"/>
      <c r="D113" s="379"/>
      <c r="E113" s="379"/>
      <c r="F113" s="379"/>
      <c r="G113" s="379"/>
      <c r="H113" s="379"/>
      <c r="I113" s="379"/>
      <c r="J113" s="380"/>
      <c r="K113" s="550"/>
      <c r="L113" s="380"/>
      <c r="M113" s="379"/>
      <c r="N113" s="379"/>
      <c r="O113" s="379"/>
      <c r="P113" s="380"/>
      <c r="S113" s="379"/>
    </row>
    <row r="114" spans="1:19" s="371" customFormat="1">
      <c r="A114" s="379"/>
      <c r="B114" s="379"/>
      <c r="C114" s="379"/>
      <c r="D114" s="379"/>
      <c r="E114" s="379"/>
      <c r="F114" s="379"/>
      <c r="G114" s="379"/>
      <c r="H114" s="379"/>
      <c r="I114" s="379"/>
      <c r="J114" s="380"/>
      <c r="K114" s="550"/>
      <c r="L114" s="380"/>
      <c r="M114" s="379"/>
      <c r="N114" s="379"/>
      <c r="O114" s="379"/>
      <c r="P114" s="380"/>
      <c r="S114" s="379"/>
    </row>
    <row r="115" spans="1:19" s="371" customFormat="1">
      <c r="A115" s="379"/>
      <c r="B115" s="379"/>
      <c r="C115" s="379"/>
      <c r="D115" s="379"/>
      <c r="E115" s="379"/>
      <c r="F115" s="379"/>
      <c r="G115" s="379"/>
      <c r="H115" s="379"/>
      <c r="I115" s="379"/>
      <c r="J115" s="380"/>
      <c r="K115" s="550"/>
      <c r="L115" s="380"/>
      <c r="M115" s="379"/>
      <c r="N115" s="379"/>
      <c r="O115" s="379"/>
      <c r="P115" s="380"/>
      <c r="S115" s="379"/>
    </row>
    <row r="116" spans="1:19" s="371" customFormat="1">
      <c r="A116" s="379"/>
      <c r="B116" s="379"/>
      <c r="C116" s="379"/>
      <c r="D116" s="379"/>
      <c r="E116" s="379"/>
      <c r="F116" s="379"/>
      <c r="G116" s="379"/>
      <c r="H116" s="379"/>
      <c r="I116" s="379"/>
      <c r="J116" s="380"/>
      <c r="K116" s="550"/>
      <c r="L116" s="380"/>
      <c r="M116" s="379"/>
      <c r="N116" s="379"/>
      <c r="O116" s="379"/>
      <c r="P116" s="380"/>
      <c r="S116" s="379"/>
    </row>
    <row r="117" spans="1:19" s="371" customFormat="1">
      <c r="A117" s="379"/>
      <c r="B117" s="379"/>
      <c r="C117" s="379"/>
      <c r="D117" s="379"/>
      <c r="E117" s="379"/>
      <c r="F117" s="379"/>
      <c r="G117" s="379"/>
      <c r="H117" s="379"/>
      <c r="I117" s="379"/>
      <c r="J117" s="380"/>
      <c r="K117" s="550"/>
      <c r="L117" s="380"/>
      <c r="M117" s="379"/>
      <c r="N117" s="379"/>
      <c r="O117" s="379"/>
      <c r="P117" s="380"/>
      <c r="S117" s="379"/>
    </row>
    <row r="118" spans="1:19" s="371" customFormat="1">
      <c r="A118" s="379"/>
      <c r="B118" s="379"/>
      <c r="C118" s="379"/>
      <c r="D118" s="379"/>
      <c r="E118" s="379"/>
      <c r="F118" s="379"/>
      <c r="G118" s="379"/>
      <c r="H118" s="379"/>
      <c r="I118" s="379"/>
      <c r="J118" s="380"/>
      <c r="K118" s="550"/>
      <c r="L118" s="380"/>
      <c r="M118" s="379"/>
      <c r="N118" s="379"/>
      <c r="O118" s="379"/>
      <c r="P118" s="380"/>
      <c r="S118" s="379"/>
    </row>
    <row r="119" spans="1:19" s="371" customFormat="1">
      <c r="A119" s="379"/>
      <c r="B119" s="379"/>
      <c r="C119" s="379"/>
      <c r="D119" s="379"/>
      <c r="E119" s="379"/>
      <c r="F119" s="379"/>
      <c r="G119" s="379"/>
      <c r="H119" s="379"/>
      <c r="I119" s="379"/>
      <c r="J119" s="380"/>
      <c r="K119" s="550"/>
      <c r="L119" s="380"/>
      <c r="M119" s="379"/>
      <c r="N119" s="379"/>
      <c r="O119" s="379"/>
      <c r="P119" s="380"/>
      <c r="S119" s="379"/>
    </row>
    <row r="120" spans="1:19" s="371" customFormat="1">
      <c r="A120" s="379"/>
      <c r="B120" s="379"/>
      <c r="C120" s="379"/>
      <c r="D120" s="379"/>
      <c r="E120" s="379"/>
      <c r="F120" s="379"/>
      <c r="G120" s="379"/>
      <c r="H120" s="379"/>
      <c r="I120" s="379"/>
      <c r="J120" s="380"/>
      <c r="K120" s="550"/>
      <c r="L120" s="380"/>
      <c r="M120" s="379"/>
      <c r="N120" s="379"/>
      <c r="O120" s="379"/>
      <c r="P120" s="380"/>
      <c r="S120" s="379"/>
    </row>
    <row r="121" spans="1:19" s="371" customFormat="1">
      <c r="A121" s="379"/>
      <c r="B121" s="379"/>
      <c r="C121" s="379"/>
      <c r="D121" s="379"/>
      <c r="E121" s="379"/>
      <c r="F121" s="379"/>
      <c r="G121" s="379"/>
      <c r="H121" s="379"/>
      <c r="I121" s="379"/>
      <c r="J121" s="380"/>
      <c r="K121" s="550"/>
      <c r="L121" s="380"/>
      <c r="M121" s="379"/>
      <c r="N121" s="379"/>
      <c r="O121" s="379"/>
      <c r="P121" s="380"/>
      <c r="S121" s="379"/>
    </row>
    <row r="122" spans="1:19" s="371" customFormat="1">
      <c r="A122" s="379"/>
      <c r="B122" s="379"/>
      <c r="C122" s="379"/>
      <c r="D122" s="379"/>
      <c r="E122" s="379"/>
      <c r="F122" s="379"/>
      <c r="G122" s="379"/>
      <c r="H122" s="379"/>
      <c r="I122" s="379"/>
      <c r="J122" s="380"/>
      <c r="K122" s="550"/>
      <c r="L122" s="380"/>
      <c r="M122" s="379"/>
      <c r="N122" s="379"/>
      <c r="O122" s="379"/>
      <c r="P122" s="380"/>
      <c r="S122" s="379"/>
    </row>
    <row r="123" spans="1:19" s="371" customFormat="1">
      <c r="A123" s="379"/>
      <c r="B123" s="379"/>
      <c r="C123" s="379"/>
      <c r="D123" s="379"/>
      <c r="E123" s="379"/>
      <c r="F123" s="379"/>
      <c r="G123" s="379"/>
      <c r="H123" s="379"/>
      <c r="I123" s="379"/>
      <c r="J123" s="380"/>
      <c r="K123" s="550"/>
      <c r="L123" s="380"/>
      <c r="M123" s="379"/>
      <c r="N123" s="379"/>
      <c r="O123" s="379"/>
      <c r="P123" s="380"/>
      <c r="S123" s="379"/>
    </row>
    <row r="124" spans="1:19" s="371" customFormat="1">
      <c r="A124" s="379"/>
      <c r="B124" s="379"/>
      <c r="C124" s="379"/>
      <c r="D124" s="379"/>
      <c r="E124" s="379"/>
      <c r="F124" s="379"/>
      <c r="G124" s="379"/>
      <c r="H124" s="379"/>
      <c r="I124" s="379"/>
      <c r="J124" s="380"/>
      <c r="K124" s="550"/>
      <c r="L124" s="380"/>
      <c r="M124" s="379"/>
      <c r="N124" s="379"/>
      <c r="O124" s="379"/>
      <c r="P124" s="380"/>
      <c r="S124" s="379"/>
    </row>
    <row r="125" spans="1:19" s="371" customFormat="1">
      <c r="A125" s="379"/>
      <c r="B125" s="379"/>
      <c r="C125" s="379"/>
      <c r="D125" s="379"/>
      <c r="E125" s="379"/>
      <c r="F125" s="379"/>
      <c r="G125" s="379"/>
      <c r="H125" s="379"/>
      <c r="I125" s="379"/>
      <c r="J125" s="380"/>
      <c r="K125" s="550"/>
      <c r="L125" s="380"/>
      <c r="M125" s="379"/>
      <c r="N125" s="379"/>
      <c r="O125" s="379"/>
      <c r="P125" s="380"/>
      <c r="S125" s="379"/>
    </row>
    <row r="126" spans="1:19" s="371" customFormat="1">
      <c r="A126" s="379"/>
      <c r="B126" s="379"/>
      <c r="C126" s="379"/>
      <c r="D126" s="379"/>
      <c r="E126" s="379"/>
      <c r="F126" s="379"/>
      <c r="G126" s="379"/>
      <c r="H126" s="379"/>
      <c r="I126" s="379"/>
      <c r="J126" s="380"/>
      <c r="K126" s="550"/>
      <c r="L126" s="380"/>
      <c r="M126" s="379"/>
      <c r="N126" s="379"/>
      <c r="O126" s="379"/>
      <c r="P126" s="380"/>
      <c r="S126" s="379"/>
    </row>
    <row r="127" spans="1:19" s="371" customFormat="1">
      <c r="A127" s="379"/>
      <c r="B127" s="379"/>
      <c r="C127" s="379"/>
      <c r="D127" s="379"/>
      <c r="E127" s="379"/>
      <c r="F127" s="379"/>
      <c r="G127" s="379"/>
      <c r="H127" s="379"/>
      <c r="I127" s="379"/>
      <c r="J127" s="380"/>
      <c r="K127" s="550"/>
      <c r="L127" s="380"/>
      <c r="M127" s="379"/>
      <c r="N127" s="379"/>
      <c r="O127" s="379"/>
      <c r="P127" s="380"/>
      <c r="S127" s="379"/>
    </row>
    <row r="128" spans="1:19" s="371" customFormat="1">
      <c r="A128" s="379"/>
      <c r="B128" s="379"/>
      <c r="C128" s="379"/>
      <c r="D128" s="379"/>
      <c r="E128" s="379"/>
      <c r="F128" s="379"/>
      <c r="G128" s="379"/>
      <c r="H128" s="379"/>
      <c r="I128" s="379"/>
      <c r="J128" s="380"/>
      <c r="K128" s="550"/>
      <c r="L128" s="380"/>
      <c r="M128" s="379"/>
      <c r="N128" s="379"/>
      <c r="O128" s="379"/>
      <c r="P128" s="380"/>
      <c r="S128" s="379"/>
    </row>
    <row r="129" spans="1:19" s="371" customFormat="1">
      <c r="A129" s="379"/>
      <c r="B129" s="379"/>
      <c r="C129" s="379"/>
      <c r="D129" s="379"/>
      <c r="E129" s="379"/>
      <c r="F129" s="379"/>
      <c r="G129" s="379"/>
      <c r="H129" s="379"/>
      <c r="I129" s="379"/>
      <c r="J129" s="380"/>
      <c r="K129" s="550"/>
      <c r="L129" s="380"/>
      <c r="M129" s="379"/>
      <c r="N129" s="379"/>
      <c r="O129" s="379"/>
      <c r="P129" s="380"/>
      <c r="S129" s="379"/>
    </row>
    <row r="130" spans="1:19" s="371" customFormat="1">
      <c r="A130" s="379"/>
      <c r="B130" s="379"/>
      <c r="C130" s="379"/>
      <c r="D130" s="379"/>
      <c r="E130" s="379"/>
      <c r="F130" s="379"/>
      <c r="G130" s="379"/>
      <c r="H130" s="379"/>
      <c r="I130" s="379"/>
      <c r="J130" s="380"/>
      <c r="K130" s="550"/>
      <c r="L130" s="380"/>
      <c r="M130" s="379"/>
      <c r="N130" s="379"/>
      <c r="O130" s="379"/>
      <c r="P130" s="380"/>
      <c r="S130" s="379"/>
    </row>
    <row r="131" spans="1:19" s="371" customFormat="1">
      <c r="A131" s="379"/>
      <c r="B131" s="379"/>
      <c r="C131" s="379"/>
      <c r="D131" s="379"/>
      <c r="E131" s="379"/>
      <c r="F131" s="379"/>
      <c r="G131" s="379"/>
      <c r="H131" s="379"/>
      <c r="I131" s="379"/>
      <c r="J131" s="380"/>
      <c r="K131" s="550"/>
      <c r="L131" s="380"/>
      <c r="M131" s="379"/>
      <c r="N131" s="379"/>
      <c r="O131" s="379"/>
      <c r="P131" s="380"/>
      <c r="S131" s="379"/>
    </row>
    <row r="132" spans="1:19" s="371" customFormat="1">
      <c r="A132" s="379"/>
      <c r="B132" s="379"/>
      <c r="C132" s="379"/>
      <c r="D132" s="379"/>
      <c r="E132" s="379"/>
      <c r="F132" s="379"/>
      <c r="G132" s="379"/>
      <c r="H132" s="379"/>
      <c r="I132" s="379"/>
      <c r="J132" s="380"/>
      <c r="K132" s="550"/>
      <c r="L132" s="380"/>
      <c r="M132" s="379"/>
      <c r="N132" s="379"/>
      <c r="O132" s="379"/>
      <c r="P132" s="380"/>
      <c r="S132" s="379"/>
    </row>
    <row r="133" spans="1:19" s="371" customFormat="1">
      <c r="A133" s="379"/>
      <c r="B133" s="379"/>
      <c r="C133" s="379"/>
      <c r="D133" s="379"/>
      <c r="E133" s="379"/>
      <c r="F133" s="379"/>
      <c r="G133" s="379"/>
      <c r="H133" s="379"/>
      <c r="I133" s="379"/>
      <c r="J133" s="380"/>
      <c r="K133" s="550"/>
      <c r="L133" s="380"/>
      <c r="M133" s="379"/>
      <c r="N133" s="379"/>
      <c r="O133" s="379"/>
      <c r="P133" s="380"/>
      <c r="S133" s="379"/>
    </row>
    <row r="134" spans="1:19" s="371" customFormat="1">
      <c r="A134" s="379"/>
      <c r="B134" s="379"/>
      <c r="C134" s="379"/>
      <c r="D134" s="379"/>
      <c r="E134" s="379"/>
      <c r="F134" s="379"/>
      <c r="G134" s="379"/>
      <c r="H134" s="379"/>
      <c r="I134" s="379"/>
      <c r="J134" s="380"/>
      <c r="K134" s="550"/>
      <c r="L134" s="380"/>
      <c r="M134" s="379"/>
      <c r="N134" s="379"/>
      <c r="O134" s="379"/>
      <c r="P134" s="380"/>
      <c r="S134" s="379"/>
    </row>
    <row r="135" spans="1:19" s="371" customFormat="1">
      <c r="A135" s="379"/>
      <c r="B135" s="379"/>
      <c r="C135" s="379"/>
      <c r="D135" s="379"/>
      <c r="E135" s="379"/>
      <c r="F135" s="379"/>
      <c r="G135" s="379"/>
      <c r="H135" s="379"/>
      <c r="I135" s="379"/>
      <c r="J135" s="380"/>
      <c r="K135" s="550"/>
      <c r="L135" s="380"/>
      <c r="M135" s="379"/>
      <c r="N135" s="379"/>
      <c r="O135" s="379"/>
      <c r="P135" s="380"/>
      <c r="S135" s="379"/>
    </row>
    <row r="136" spans="1:19" s="371" customFormat="1">
      <c r="A136" s="379"/>
      <c r="B136" s="379"/>
      <c r="C136" s="379"/>
      <c r="D136" s="379"/>
      <c r="E136" s="379"/>
      <c r="F136" s="379"/>
      <c r="G136" s="379"/>
      <c r="H136" s="379"/>
      <c r="I136" s="379"/>
      <c r="J136" s="380"/>
      <c r="K136" s="550"/>
      <c r="L136" s="380"/>
      <c r="M136" s="379"/>
      <c r="N136" s="379"/>
      <c r="O136" s="379"/>
      <c r="P136" s="380"/>
      <c r="S136" s="379"/>
    </row>
    <row r="137" spans="1:19" s="371" customFormat="1">
      <c r="A137" s="379"/>
      <c r="B137" s="379"/>
      <c r="C137" s="379"/>
      <c r="D137" s="379"/>
      <c r="E137" s="379"/>
      <c r="F137" s="379"/>
      <c r="G137" s="379"/>
      <c r="H137" s="379"/>
      <c r="I137" s="379"/>
      <c r="J137" s="380"/>
      <c r="K137" s="550"/>
      <c r="L137" s="380"/>
      <c r="M137" s="379"/>
      <c r="N137" s="379"/>
      <c r="O137" s="379"/>
      <c r="P137" s="380"/>
      <c r="S137" s="379"/>
    </row>
    <row r="138" spans="1:19" s="371" customFormat="1">
      <c r="A138" s="379"/>
      <c r="B138" s="379"/>
      <c r="C138" s="379"/>
      <c r="D138" s="379"/>
      <c r="E138" s="379"/>
      <c r="F138" s="379"/>
      <c r="G138" s="379"/>
      <c r="H138" s="379"/>
      <c r="I138" s="379"/>
      <c r="J138" s="380"/>
      <c r="K138" s="550"/>
      <c r="L138" s="380"/>
      <c r="M138" s="379"/>
      <c r="N138" s="379"/>
      <c r="O138" s="379"/>
      <c r="P138" s="380"/>
      <c r="S138" s="379"/>
    </row>
    <row r="139" spans="1:19" s="371" customFormat="1">
      <c r="A139" s="379"/>
      <c r="B139" s="379"/>
      <c r="C139" s="379"/>
      <c r="D139" s="379"/>
      <c r="E139" s="379"/>
      <c r="F139" s="379"/>
      <c r="G139" s="379"/>
      <c r="H139" s="379"/>
      <c r="I139" s="379"/>
      <c r="J139" s="380"/>
      <c r="K139" s="550"/>
      <c r="L139" s="380"/>
      <c r="M139" s="379"/>
      <c r="N139" s="379"/>
      <c r="O139" s="379"/>
      <c r="P139" s="380"/>
      <c r="S139" s="379"/>
    </row>
    <row r="140" spans="1:19" s="371" customFormat="1">
      <c r="A140" s="379"/>
      <c r="B140" s="379"/>
      <c r="C140" s="379"/>
      <c r="D140" s="379"/>
      <c r="E140" s="379"/>
      <c r="F140" s="379"/>
      <c r="G140" s="379"/>
      <c r="H140" s="379"/>
      <c r="I140" s="379"/>
      <c r="J140" s="380"/>
      <c r="K140" s="550"/>
      <c r="L140" s="380"/>
      <c r="M140" s="379"/>
      <c r="N140" s="379"/>
      <c r="O140" s="379"/>
      <c r="P140" s="380"/>
      <c r="S140" s="379"/>
    </row>
    <row r="141" spans="1:19" s="371" customFormat="1">
      <c r="A141" s="379"/>
      <c r="B141" s="379"/>
      <c r="C141" s="379"/>
      <c r="D141" s="379"/>
      <c r="E141" s="379"/>
      <c r="F141" s="379"/>
      <c r="G141" s="379"/>
      <c r="H141" s="379"/>
      <c r="I141" s="379"/>
      <c r="J141" s="380"/>
      <c r="K141" s="550"/>
      <c r="L141" s="380"/>
      <c r="M141" s="379"/>
      <c r="N141" s="379"/>
      <c r="O141" s="379"/>
      <c r="P141" s="380"/>
      <c r="S141" s="379"/>
    </row>
    <row r="142" spans="1:19" s="371" customFormat="1">
      <c r="A142" s="379"/>
      <c r="B142" s="379"/>
      <c r="C142" s="379"/>
      <c r="D142" s="379"/>
      <c r="E142" s="379"/>
      <c r="F142" s="379"/>
      <c r="G142" s="379"/>
      <c r="H142" s="379"/>
      <c r="I142" s="379"/>
      <c r="J142" s="380"/>
      <c r="K142" s="550"/>
      <c r="L142" s="380"/>
      <c r="M142" s="379"/>
      <c r="N142" s="379"/>
      <c r="O142" s="379"/>
      <c r="P142" s="380"/>
      <c r="S142" s="379"/>
    </row>
    <row r="143" spans="1:19" s="371" customFormat="1">
      <c r="A143" s="379"/>
      <c r="B143" s="379"/>
      <c r="C143" s="379"/>
      <c r="D143" s="379"/>
      <c r="E143" s="379"/>
      <c r="F143" s="379"/>
      <c r="G143" s="379"/>
      <c r="H143" s="379"/>
      <c r="I143" s="379"/>
      <c r="J143" s="380"/>
      <c r="K143" s="550"/>
      <c r="L143" s="380"/>
      <c r="M143" s="379"/>
      <c r="N143" s="379"/>
      <c r="O143" s="379"/>
      <c r="P143" s="380"/>
      <c r="S143" s="379"/>
    </row>
    <row r="144" spans="1:19" s="371" customFormat="1">
      <c r="A144" s="379"/>
      <c r="B144" s="379"/>
      <c r="C144" s="379"/>
      <c r="D144" s="379"/>
      <c r="E144" s="379"/>
      <c r="F144" s="379"/>
      <c r="G144" s="379"/>
      <c r="H144" s="379"/>
      <c r="I144" s="379"/>
      <c r="J144" s="380"/>
      <c r="K144" s="550"/>
      <c r="L144" s="380"/>
      <c r="M144" s="379"/>
      <c r="N144" s="379"/>
      <c r="O144" s="379"/>
      <c r="P144" s="380"/>
      <c r="S144" s="379"/>
    </row>
    <row r="145" spans="1:19" s="371" customFormat="1">
      <c r="A145" s="379"/>
      <c r="B145" s="379"/>
      <c r="C145" s="379"/>
      <c r="D145" s="379"/>
      <c r="E145" s="379"/>
      <c r="F145" s="379"/>
      <c r="G145" s="379"/>
      <c r="H145" s="379"/>
      <c r="I145" s="379"/>
      <c r="J145" s="380"/>
      <c r="K145" s="550"/>
      <c r="L145" s="380"/>
      <c r="M145" s="379"/>
      <c r="N145" s="379"/>
      <c r="O145" s="379"/>
      <c r="P145" s="380"/>
      <c r="S145" s="379"/>
    </row>
    <row r="146" spans="1:19" s="371" customFormat="1">
      <c r="A146" s="379"/>
      <c r="B146" s="379"/>
      <c r="C146" s="379"/>
      <c r="D146" s="379"/>
      <c r="E146" s="379"/>
      <c r="F146" s="379"/>
      <c r="G146" s="379"/>
      <c r="H146" s="379"/>
      <c r="I146" s="379"/>
      <c r="J146" s="380"/>
      <c r="K146" s="550"/>
      <c r="L146" s="380"/>
      <c r="M146" s="379"/>
      <c r="N146" s="379"/>
      <c r="O146" s="379"/>
      <c r="P146" s="380"/>
      <c r="S146" s="379"/>
    </row>
    <row r="147" spans="1:19" s="371" customFormat="1">
      <c r="A147" s="379"/>
      <c r="B147" s="379"/>
      <c r="C147" s="379"/>
      <c r="D147" s="379"/>
      <c r="E147" s="379"/>
      <c r="F147" s="379"/>
      <c r="G147" s="379"/>
      <c r="H147" s="379"/>
      <c r="I147" s="379"/>
      <c r="J147" s="380"/>
      <c r="K147" s="550"/>
      <c r="L147" s="380"/>
      <c r="M147" s="379"/>
      <c r="N147" s="379"/>
      <c r="O147" s="379"/>
      <c r="P147" s="380"/>
      <c r="S147" s="379"/>
    </row>
    <row r="148" spans="1:19" s="371" customFormat="1">
      <c r="A148" s="379"/>
      <c r="B148" s="379"/>
      <c r="C148" s="379"/>
      <c r="D148" s="379"/>
      <c r="E148" s="379"/>
      <c r="F148" s="379"/>
      <c r="G148" s="379"/>
      <c r="H148" s="379"/>
      <c r="I148" s="379"/>
      <c r="J148" s="380"/>
      <c r="K148" s="550"/>
      <c r="L148" s="380"/>
      <c r="M148" s="379"/>
      <c r="N148" s="379"/>
      <c r="O148" s="379"/>
      <c r="P148" s="380"/>
      <c r="S148" s="379"/>
    </row>
    <row r="149" spans="1:19" s="371" customFormat="1">
      <c r="A149" s="379"/>
      <c r="B149" s="379"/>
      <c r="C149" s="379"/>
      <c r="D149" s="379"/>
      <c r="E149" s="379"/>
      <c r="F149" s="379"/>
      <c r="G149" s="379"/>
      <c r="H149" s="379"/>
      <c r="I149" s="379"/>
      <c r="J149" s="380"/>
      <c r="K149" s="550"/>
      <c r="L149" s="380"/>
      <c r="M149" s="379"/>
      <c r="N149" s="379"/>
      <c r="O149" s="379"/>
      <c r="P149" s="380"/>
      <c r="S149" s="379"/>
    </row>
    <row r="150" spans="1:19" s="371" customFormat="1">
      <c r="A150" s="379"/>
      <c r="B150" s="379"/>
      <c r="C150" s="379"/>
      <c r="D150" s="379"/>
      <c r="E150" s="379"/>
      <c r="F150" s="379"/>
      <c r="G150" s="379"/>
      <c r="H150" s="379"/>
      <c r="I150" s="379"/>
      <c r="J150" s="380"/>
      <c r="K150" s="550"/>
      <c r="L150" s="380"/>
      <c r="M150" s="379"/>
      <c r="N150" s="379"/>
      <c r="O150" s="379"/>
      <c r="P150" s="380"/>
      <c r="S150" s="379"/>
    </row>
    <row r="151" spans="1:19" s="371" customFormat="1">
      <c r="A151" s="379"/>
      <c r="B151" s="379"/>
      <c r="C151" s="379"/>
      <c r="D151" s="379"/>
      <c r="E151" s="379"/>
      <c r="F151" s="379"/>
      <c r="G151" s="379"/>
      <c r="H151" s="379"/>
      <c r="I151" s="379"/>
      <c r="J151" s="380"/>
      <c r="K151" s="550"/>
      <c r="L151" s="380"/>
      <c r="M151" s="379"/>
      <c r="N151" s="379"/>
      <c r="O151" s="379"/>
      <c r="P151" s="380"/>
      <c r="S151" s="379"/>
    </row>
    <row r="152" spans="1:19" s="371" customFormat="1">
      <c r="A152" s="379"/>
      <c r="B152" s="379"/>
      <c r="C152" s="379"/>
      <c r="D152" s="379"/>
      <c r="E152" s="379"/>
      <c r="F152" s="379"/>
      <c r="G152" s="379"/>
      <c r="H152" s="379"/>
      <c r="I152" s="379"/>
      <c r="J152" s="380"/>
      <c r="K152" s="550"/>
      <c r="L152" s="380"/>
      <c r="M152" s="379"/>
      <c r="N152" s="379"/>
      <c r="O152" s="379"/>
      <c r="P152" s="380"/>
      <c r="S152" s="379"/>
    </row>
    <row r="153" spans="1:19" s="371" customFormat="1">
      <c r="A153" s="379"/>
      <c r="B153" s="379"/>
      <c r="C153" s="379"/>
      <c r="D153" s="379"/>
      <c r="E153" s="379"/>
      <c r="F153" s="379"/>
      <c r="G153" s="379"/>
      <c r="H153" s="379"/>
      <c r="I153" s="379"/>
      <c r="J153" s="380"/>
      <c r="K153" s="550"/>
      <c r="L153" s="380"/>
      <c r="M153" s="379"/>
      <c r="N153" s="379"/>
      <c r="O153" s="379"/>
      <c r="P153" s="380"/>
      <c r="S153" s="379"/>
    </row>
    <row r="154" spans="1:19" s="371" customFormat="1">
      <c r="A154" s="379"/>
      <c r="B154" s="379"/>
      <c r="C154" s="379"/>
      <c r="D154" s="379"/>
      <c r="E154" s="379"/>
      <c r="F154" s="379"/>
      <c r="G154" s="379"/>
      <c r="H154" s="379"/>
      <c r="I154" s="379"/>
      <c r="J154" s="380"/>
      <c r="K154" s="550"/>
      <c r="L154" s="380"/>
      <c r="M154" s="379"/>
      <c r="N154" s="379"/>
      <c r="O154" s="379"/>
      <c r="P154" s="380"/>
      <c r="S154" s="379"/>
    </row>
    <row r="155" spans="1:19" s="371" customFormat="1">
      <c r="A155" s="379"/>
      <c r="B155" s="379"/>
      <c r="C155" s="379"/>
      <c r="D155" s="379"/>
      <c r="E155" s="379"/>
      <c r="F155" s="379"/>
      <c r="G155" s="379"/>
      <c r="H155" s="379"/>
      <c r="I155" s="379"/>
      <c r="J155" s="380"/>
      <c r="K155" s="550"/>
      <c r="L155" s="380"/>
      <c r="M155" s="379"/>
      <c r="N155" s="379"/>
      <c r="O155" s="379"/>
      <c r="P155" s="380"/>
      <c r="S155" s="379"/>
    </row>
    <row r="156" spans="1:19" s="371" customFormat="1">
      <c r="A156" s="379"/>
      <c r="B156" s="379"/>
      <c r="C156" s="379"/>
      <c r="D156" s="379"/>
      <c r="E156" s="379"/>
      <c r="F156" s="379"/>
      <c r="G156" s="379"/>
      <c r="H156" s="379"/>
      <c r="I156" s="379"/>
      <c r="J156" s="380"/>
      <c r="K156" s="550"/>
      <c r="L156" s="380"/>
      <c r="M156" s="379"/>
      <c r="N156" s="379"/>
      <c r="O156" s="379"/>
      <c r="P156" s="380"/>
      <c r="S156" s="379"/>
    </row>
    <row r="157" spans="1:19" s="371" customFormat="1">
      <c r="A157" s="379"/>
      <c r="B157" s="379"/>
      <c r="C157" s="379"/>
      <c r="D157" s="379"/>
      <c r="E157" s="379"/>
      <c r="F157" s="379"/>
      <c r="G157" s="379"/>
      <c r="H157" s="379"/>
      <c r="I157" s="379"/>
      <c r="J157" s="380"/>
      <c r="K157" s="550"/>
      <c r="L157" s="380"/>
      <c r="M157" s="379"/>
      <c r="N157" s="379"/>
      <c r="O157" s="379"/>
      <c r="P157" s="380"/>
      <c r="S157" s="379"/>
    </row>
    <row r="158" spans="1:19" s="371" customFormat="1">
      <c r="A158" s="379"/>
      <c r="B158" s="379"/>
      <c r="C158" s="379"/>
      <c r="D158" s="379"/>
      <c r="E158" s="379"/>
      <c r="F158" s="379"/>
      <c r="G158" s="379"/>
      <c r="H158" s="379"/>
      <c r="I158" s="379"/>
      <c r="J158" s="380"/>
      <c r="K158" s="550"/>
      <c r="L158" s="380"/>
      <c r="M158" s="379"/>
      <c r="N158" s="379"/>
      <c r="O158" s="379"/>
      <c r="P158" s="380"/>
      <c r="S158" s="379"/>
    </row>
    <row r="159" spans="1:19" s="371" customFormat="1">
      <c r="A159" s="379"/>
      <c r="B159" s="379"/>
      <c r="C159" s="379"/>
      <c r="D159" s="379"/>
      <c r="E159" s="379"/>
      <c r="F159" s="379"/>
      <c r="G159" s="379"/>
      <c r="H159" s="379"/>
      <c r="I159" s="379"/>
      <c r="J159" s="380"/>
      <c r="K159" s="550"/>
      <c r="L159" s="380"/>
      <c r="M159" s="379"/>
      <c r="N159" s="379"/>
      <c r="O159" s="379"/>
      <c r="P159" s="380"/>
      <c r="S159" s="379"/>
    </row>
    <row r="160" spans="1:19" s="371" customFormat="1">
      <c r="A160" s="379"/>
      <c r="B160" s="379"/>
      <c r="C160" s="379"/>
      <c r="D160" s="379"/>
      <c r="E160" s="379"/>
      <c r="F160" s="379"/>
      <c r="G160" s="379"/>
      <c r="H160" s="379"/>
      <c r="I160" s="379"/>
      <c r="J160" s="380"/>
      <c r="K160" s="550"/>
      <c r="L160" s="380"/>
      <c r="M160" s="379"/>
      <c r="N160" s="379"/>
      <c r="O160" s="379"/>
      <c r="P160" s="380"/>
      <c r="S160" s="379"/>
    </row>
    <row r="161" spans="1:19" s="371" customFormat="1">
      <c r="A161" s="379"/>
      <c r="B161" s="379"/>
      <c r="C161" s="379"/>
      <c r="D161" s="379"/>
      <c r="E161" s="379"/>
      <c r="F161" s="379"/>
      <c r="G161" s="379"/>
      <c r="H161" s="379"/>
      <c r="I161" s="379"/>
      <c r="J161" s="380"/>
      <c r="K161" s="550"/>
      <c r="L161" s="380"/>
      <c r="M161" s="379"/>
      <c r="N161" s="379"/>
      <c r="O161" s="379"/>
      <c r="P161" s="380"/>
      <c r="S161" s="379"/>
    </row>
    <row r="162" spans="1:19" s="371" customFormat="1">
      <c r="A162" s="379"/>
      <c r="B162" s="379"/>
      <c r="C162" s="379"/>
      <c r="D162" s="379"/>
      <c r="E162" s="379"/>
      <c r="F162" s="379"/>
      <c r="G162" s="379"/>
      <c r="H162" s="379"/>
      <c r="I162" s="379"/>
      <c r="J162" s="380"/>
      <c r="K162" s="550"/>
      <c r="L162" s="380"/>
      <c r="M162" s="379"/>
      <c r="N162" s="379"/>
      <c r="O162" s="379"/>
      <c r="P162" s="380"/>
      <c r="S162" s="379"/>
    </row>
    <row r="163" spans="1:19" s="371" customFormat="1">
      <c r="A163" s="379"/>
      <c r="B163" s="379"/>
      <c r="C163" s="379"/>
      <c r="D163" s="379"/>
      <c r="E163" s="379"/>
      <c r="F163" s="379"/>
      <c r="G163" s="379"/>
      <c r="H163" s="379"/>
      <c r="I163" s="379"/>
      <c r="J163" s="380"/>
      <c r="K163" s="550"/>
      <c r="L163" s="380"/>
      <c r="M163" s="379"/>
      <c r="N163" s="379"/>
      <c r="O163" s="379"/>
      <c r="P163" s="380"/>
      <c r="S163" s="379"/>
    </row>
    <row r="164" spans="1:19" s="371" customFormat="1">
      <c r="A164" s="379"/>
      <c r="B164" s="379"/>
      <c r="C164" s="379"/>
      <c r="D164" s="379"/>
      <c r="E164" s="379"/>
      <c r="F164" s="379"/>
      <c r="G164" s="379"/>
      <c r="H164" s="379"/>
      <c r="I164" s="379"/>
      <c r="J164" s="380"/>
      <c r="K164" s="550"/>
      <c r="L164" s="380"/>
      <c r="M164" s="379"/>
      <c r="N164" s="379"/>
      <c r="O164" s="379"/>
      <c r="P164" s="380"/>
      <c r="S164" s="379"/>
    </row>
    <row r="165" spans="1:19" s="371" customFormat="1">
      <c r="A165" s="379"/>
      <c r="B165" s="379"/>
      <c r="C165" s="379"/>
      <c r="D165" s="379"/>
      <c r="E165" s="379"/>
      <c r="F165" s="379"/>
      <c r="G165" s="379"/>
      <c r="H165" s="379"/>
      <c r="I165" s="379"/>
      <c r="J165" s="380"/>
      <c r="K165" s="550"/>
      <c r="L165" s="380"/>
      <c r="M165" s="379"/>
      <c r="N165" s="379"/>
      <c r="O165" s="379"/>
      <c r="P165" s="380"/>
      <c r="S165" s="379"/>
    </row>
    <row r="166" spans="1:19" s="371" customFormat="1">
      <c r="A166" s="379"/>
      <c r="B166" s="379"/>
      <c r="C166" s="379"/>
      <c r="D166" s="379"/>
      <c r="E166" s="379"/>
      <c r="F166" s="379"/>
      <c r="G166" s="379"/>
      <c r="H166" s="379"/>
      <c r="I166" s="379"/>
      <c r="J166" s="380"/>
      <c r="K166" s="550"/>
      <c r="L166" s="380"/>
      <c r="M166" s="379"/>
      <c r="N166" s="379"/>
      <c r="O166" s="379"/>
      <c r="P166" s="380"/>
      <c r="S166" s="379"/>
    </row>
    <row r="167" spans="1:19" s="371" customFormat="1">
      <c r="A167" s="379"/>
      <c r="B167" s="379"/>
      <c r="C167" s="379"/>
      <c r="D167" s="379"/>
      <c r="E167" s="379"/>
      <c r="F167" s="379"/>
      <c r="G167" s="379"/>
      <c r="H167" s="379"/>
      <c r="I167" s="379"/>
      <c r="J167" s="380"/>
      <c r="K167" s="550"/>
      <c r="L167" s="380"/>
      <c r="M167" s="379"/>
      <c r="N167" s="379"/>
      <c r="O167" s="379"/>
      <c r="P167" s="380"/>
      <c r="S167" s="379"/>
    </row>
    <row r="168" spans="1:19" s="371" customFormat="1">
      <c r="A168" s="379"/>
      <c r="B168" s="379"/>
      <c r="C168" s="379"/>
      <c r="D168" s="379"/>
      <c r="E168" s="379"/>
      <c r="F168" s="379"/>
      <c r="G168" s="379"/>
      <c r="H168" s="379"/>
      <c r="I168" s="379"/>
      <c r="J168" s="380"/>
      <c r="K168" s="550"/>
      <c r="L168" s="380"/>
      <c r="M168" s="379"/>
      <c r="N168" s="379"/>
      <c r="O168" s="379"/>
      <c r="P168" s="380"/>
      <c r="S168" s="379"/>
    </row>
    <row r="169" spans="1:19" s="371" customFormat="1">
      <c r="A169" s="379"/>
      <c r="B169" s="379"/>
      <c r="C169" s="379"/>
      <c r="D169" s="379"/>
      <c r="E169" s="379"/>
      <c r="F169" s="379"/>
      <c r="G169" s="379"/>
      <c r="H169" s="379"/>
      <c r="I169" s="379"/>
      <c r="J169" s="380"/>
      <c r="K169" s="550"/>
      <c r="L169" s="380"/>
      <c r="M169" s="379"/>
      <c r="N169" s="379"/>
      <c r="O169" s="379"/>
      <c r="P169" s="380"/>
      <c r="S169" s="379"/>
    </row>
    <row r="170" spans="1:19" s="371" customFormat="1">
      <c r="A170" s="379"/>
      <c r="B170" s="379"/>
      <c r="C170" s="379"/>
      <c r="D170" s="379"/>
      <c r="E170" s="379"/>
      <c r="F170" s="379"/>
      <c r="G170" s="379"/>
      <c r="H170" s="379"/>
      <c r="I170" s="379"/>
      <c r="J170" s="380"/>
      <c r="K170" s="550"/>
      <c r="L170" s="380"/>
      <c r="M170" s="379"/>
      <c r="N170" s="379"/>
      <c r="O170" s="379"/>
      <c r="P170" s="380"/>
      <c r="S170" s="379"/>
    </row>
    <row r="171" spans="1:19" s="371" customFormat="1">
      <c r="A171" s="379"/>
      <c r="B171" s="379"/>
      <c r="C171" s="379"/>
      <c r="D171" s="379"/>
      <c r="E171" s="379"/>
      <c r="F171" s="379"/>
      <c r="G171" s="379"/>
      <c r="H171" s="379"/>
      <c r="I171" s="379"/>
      <c r="J171" s="380"/>
      <c r="K171" s="550"/>
      <c r="L171" s="380"/>
      <c r="M171" s="379"/>
      <c r="N171" s="379"/>
      <c r="O171" s="379"/>
      <c r="P171" s="380"/>
      <c r="S171" s="379"/>
    </row>
    <row r="172" spans="1:19" s="371" customFormat="1">
      <c r="A172" s="379"/>
      <c r="B172" s="379"/>
      <c r="C172" s="379"/>
      <c r="D172" s="379"/>
      <c r="E172" s="379"/>
      <c r="F172" s="379"/>
      <c r="G172" s="379"/>
      <c r="H172" s="379"/>
      <c r="I172" s="379"/>
      <c r="J172" s="380"/>
      <c r="K172" s="550"/>
      <c r="L172" s="380"/>
      <c r="M172" s="379"/>
      <c r="N172" s="379"/>
      <c r="O172" s="379"/>
      <c r="P172" s="380"/>
      <c r="S172" s="379"/>
    </row>
    <row r="173" spans="1:19" s="371" customFormat="1">
      <c r="A173" s="379"/>
      <c r="B173" s="379"/>
      <c r="C173" s="379"/>
      <c r="D173" s="379"/>
      <c r="E173" s="379"/>
      <c r="F173" s="379"/>
      <c r="G173" s="379"/>
      <c r="H173" s="379"/>
      <c r="I173" s="379"/>
      <c r="J173" s="380"/>
      <c r="K173" s="550"/>
      <c r="L173" s="380"/>
      <c r="M173" s="379"/>
      <c r="N173" s="379"/>
      <c r="O173" s="379"/>
      <c r="P173" s="380"/>
      <c r="S173" s="379"/>
    </row>
    <row r="174" spans="1:19" s="371" customFormat="1">
      <c r="A174" s="379"/>
      <c r="B174" s="379"/>
      <c r="C174" s="379"/>
      <c r="D174" s="379"/>
      <c r="E174" s="379"/>
      <c r="F174" s="379"/>
      <c r="G174" s="379"/>
      <c r="H174" s="379"/>
      <c r="I174" s="379"/>
      <c r="J174" s="380"/>
      <c r="K174" s="550"/>
      <c r="L174" s="380"/>
      <c r="M174" s="379"/>
      <c r="N174" s="379"/>
      <c r="O174" s="379"/>
      <c r="P174" s="380"/>
      <c r="S174" s="379"/>
    </row>
    <row r="175" spans="1:19" s="371" customFormat="1">
      <c r="A175" s="379"/>
      <c r="B175" s="379"/>
      <c r="C175" s="379"/>
      <c r="D175" s="379"/>
      <c r="E175" s="379"/>
      <c r="F175" s="379"/>
      <c r="G175" s="379"/>
      <c r="H175" s="379"/>
      <c r="I175" s="379"/>
      <c r="J175" s="380"/>
      <c r="K175" s="550"/>
      <c r="L175" s="380"/>
      <c r="M175" s="379"/>
      <c r="N175" s="379"/>
      <c r="O175" s="379"/>
      <c r="P175" s="380"/>
      <c r="S175" s="379"/>
    </row>
    <row r="176" spans="1:19" s="371" customFormat="1">
      <c r="A176" s="379"/>
      <c r="B176" s="379"/>
      <c r="C176" s="379"/>
      <c r="D176" s="379"/>
      <c r="E176" s="379"/>
      <c r="F176" s="379"/>
      <c r="G176" s="379"/>
      <c r="H176" s="379"/>
      <c r="I176" s="379"/>
      <c r="J176" s="380"/>
      <c r="K176" s="550"/>
      <c r="L176" s="380"/>
      <c r="M176" s="379"/>
      <c r="N176" s="379"/>
      <c r="O176" s="379"/>
      <c r="P176" s="380"/>
      <c r="S176" s="379"/>
    </row>
    <row r="177" spans="1:19" s="371" customFormat="1">
      <c r="A177" s="379"/>
      <c r="B177" s="379"/>
      <c r="C177" s="379"/>
      <c r="D177" s="379"/>
      <c r="E177" s="379"/>
      <c r="F177" s="379"/>
      <c r="G177" s="379"/>
      <c r="H177" s="379"/>
      <c r="I177" s="379"/>
      <c r="J177" s="380"/>
      <c r="K177" s="550"/>
      <c r="L177" s="380"/>
      <c r="M177" s="379"/>
      <c r="N177" s="379"/>
      <c r="O177" s="379"/>
      <c r="P177" s="380"/>
      <c r="S177" s="379"/>
    </row>
    <row r="178" spans="1:19" s="371" customFormat="1">
      <c r="A178" s="379"/>
      <c r="B178" s="379"/>
      <c r="C178" s="379"/>
      <c r="D178" s="379"/>
      <c r="E178" s="379"/>
      <c r="F178" s="379"/>
      <c r="G178" s="379"/>
      <c r="H178" s="379"/>
      <c r="I178" s="379"/>
      <c r="J178" s="380"/>
      <c r="K178" s="550"/>
      <c r="L178" s="380"/>
      <c r="M178" s="379"/>
      <c r="N178" s="379"/>
      <c r="O178" s="379"/>
      <c r="P178" s="380"/>
      <c r="S178" s="379"/>
    </row>
    <row r="179" spans="1:19" s="371" customFormat="1">
      <c r="A179" s="379"/>
      <c r="B179" s="379"/>
      <c r="C179" s="379"/>
      <c r="D179" s="379"/>
      <c r="E179" s="379"/>
      <c r="F179" s="379"/>
      <c r="G179" s="379"/>
      <c r="H179" s="379"/>
      <c r="I179" s="379"/>
      <c r="J179" s="380"/>
      <c r="K179" s="550"/>
      <c r="L179" s="380"/>
      <c r="M179" s="379"/>
      <c r="N179" s="379"/>
      <c r="O179" s="379"/>
      <c r="P179" s="380"/>
      <c r="S179" s="379"/>
    </row>
    <row r="180" spans="1:19" s="371" customFormat="1">
      <c r="A180" s="379"/>
      <c r="B180" s="379"/>
      <c r="C180" s="379"/>
      <c r="D180" s="379"/>
      <c r="E180" s="379"/>
      <c r="F180" s="379"/>
      <c r="G180" s="379"/>
      <c r="H180" s="379"/>
      <c r="I180" s="379"/>
      <c r="J180" s="380"/>
      <c r="K180" s="550"/>
      <c r="L180" s="380"/>
      <c r="M180" s="379"/>
      <c r="N180" s="379"/>
      <c r="O180" s="379"/>
      <c r="P180" s="380"/>
      <c r="S180" s="379"/>
    </row>
    <row r="181" spans="1:19" s="371" customFormat="1">
      <c r="A181" s="379"/>
      <c r="B181" s="379"/>
      <c r="C181" s="379"/>
      <c r="D181" s="379"/>
      <c r="E181" s="379"/>
      <c r="F181" s="379"/>
      <c r="G181" s="379"/>
      <c r="H181" s="379"/>
      <c r="I181" s="379"/>
      <c r="J181" s="380"/>
      <c r="K181" s="550"/>
      <c r="L181" s="380"/>
      <c r="M181" s="379"/>
      <c r="N181" s="379"/>
      <c r="O181" s="379"/>
      <c r="P181" s="380"/>
      <c r="S181" s="379"/>
    </row>
    <row r="182" spans="1:19" s="371" customFormat="1">
      <c r="A182" s="379"/>
      <c r="B182" s="379"/>
      <c r="C182" s="379"/>
      <c r="D182" s="379"/>
      <c r="E182" s="379"/>
      <c r="F182" s="379"/>
      <c r="G182" s="379"/>
      <c r="H182" s="379"/>
      <c r="I182" s="379"/>
      <c r="J182" s="380"/>
      <c r="K182" s="550"/>
      <c r="L182" s="380"/>
      <c r="M182" s="379"/>
      <c r="N182" s="379"/>
      <c r="O182" s="379"/>
      <c r="P182" s="380"/>
      <c r="S182" s="379"/>
    </row>
    <row r="183" spans="1:19" s="371" customFormat="1">
      <c r="A183" s="379"/>
      <c r="B183" s="379"/>
      <c r="C183" s="379"/>
      <c r="D183" s="379"/>
      <c r="E183" s="379"/>
      <c r="F183" s="379"/>
      <c r="G183" s="379"/>
      <c r="H183" s="379"/>
      <c r="I183" s="379"/>
      <c r="J183" s="380"/>
      <c r="K183" s="550"/>
      <c r="L183" s="380"/>
      <c r="M183" s="379"/>
      <c r="N183" s="379"/>
      <c r="O183" s="379"/>
      <c r="P183" s="380"/>
      <c r="S183" s="379"/>
    </row>
    <row r="184" spans="1:19" s="371" customFormat="1">
      <c r="A184" s="379"/>
      <c r="B184" s="379"/>
      <c r="C184" s="379"/>
      <c r="D184" s="379"/>
      <c r="E184" s="379"/>
      <c r="F184" s="379"/>
      <c r="G184" s="379"/>
      <c r="H184" s="379"/>
      <c r="I184" s="379"/>
      <c r="J184" s="380"/>
      <c r="K184" s="550"/>
      <c r="L184" s="380"/>
      <c r="M184" s="379"/>
      <c r="N184" s="379"/>
      <c r="O184" s="379"/>
      <c r="P184" s="380"/>
      <c r="S184" s="379"/>
    </row>
    <row r="185" spans="1:19" s="371" customFormat="1">
      <c r="A185" s="379"/>
      <c r="B185" s="379"/>
      <c r="C185" s="379"/>
      <c r="D185" s="379"/>
      <c r="E185" s="379"/>
      <c r="F185" s="379"/>
      <c r="G185" s="379"/>
      <c r="H185" s="379"/>
      <c r="I185" s="379"/>
      <c r="J185" s="380"/>
      <c r="K185" s="550"/>
      <c r="L185" s="380"/>
      <c r="M185" s="379"/>
      <c r="N185" s="379"/>
      <c r="O185" s="379"/>
      <c r="P185" s="380"/>
      <c r="S185" s="379"/>
    </row>
    <row r="186" spans="1:19" s="371" customFormat="1">
      <c r="A186" s="379"/>
      <c r="B186" s="379"/>
      <c r="C186" s="379"/>
      <c r="D186" s="379"/>
      <c r="E186" s="379"/>
      <c r="F186" s="379"/>
      <c r="G186" s="379"/>
      <c r="H186" s="379"/>
      <c r="I186" s="379"/>
      <c r="J186" s="380"/>
      <c r="K186" s="550"/>
      <c r="L186" s="380"/>
      <c r="M186" s="379"/>
      <c r="N186" s="379"/>
      <c r="O186" s="379"/>
      <c r="P186" s="380"/>
      <c r="S186" s="379"/>
    </row>
    <row r="187" spans="1:19" s="371" customFormat="1">
      <c r="A187" s="379"/>
      <c r="B187" s="379"/>
      <c r="C187" s="379"/>
      <c r="D187" s="379"/>
      <c r="E187" s="379"/>
      <c r="F187" s="379"/>
      <c r="G187" s="379"/>
      <c r="H187" s="379"/>
      <c r="I187" s="379"/>
      <c r="J187" s="380"/>
      <c r="K187" s="550"/>
      <c r="L187" s="380"/>
      <c r="M187" s="379"/>
      <c r="N187" s="379"/>
      <c r="O187" s="379"/>
      <c r="P187" s="380"/>
      <c r="S187" s="379"/>
    </row>
    <row r="188" spans="1:19" s="371" customFormat="1">
      <c r="A188" s="379"/>
      <c r="B188" s="379"/>
      <c r="C188" s="379"/>
      <c r="D188" s="379"/>
      <c r="E188" s="379"/>
      <c r="F188" s="379"/>
      <c r="G188" s="379"/>
      <c r="H188" s="379"/>
      <c r="I188" s="379"/>
      <c r="J188" s="380"/>
      <c r="K188" s="550"/>
      <c r="L188" s="380"/>
      <c r="M188" s="379"/>
      <c r="N188" s="379"/>
      <c r="O188" s="379"/>
      <c r="P188" s="380"/>
      <c r="S188" s="379"/>
    </row>
    <row r="189" spans="1:19" s="371" customFormat="1">
      <c r="A189" s="379"/>
      <c r="B189" s="379"/>
      <c r="C189" s="379"/>
      <c r="D189" s="379"/>
      <c r="E189" s="379"/>
      <c r="F189" s="379"/>
      <c r="G189" s="379"/>
      <c r="H189" s="379"/>
      <c r="I189" s="379"/>
      <c r="J189" s="380"/>
      <c r="K189" s="550"/>
      <c r="L189" s="380"/>
      <c r="M189" s="379"/>
      <c r="N189" s="379"/>
      <c r="O189" s="379"/>
      <c r="P189" s="380"/>
      <c r="S189" s="379"/>
    </row>
    <row r="190" spans="1:19" s="371" customFormat="1">
      <c r="A190" s="379"/>
      <c r="B190" s="379"/>
      <c r="C190" s="379"/>
      <c r="D190" s="379"/>
      <c r="E190" s="379"/>
      <c r="F190" s="379"/>
      <c r="G190" s="379"/>
      <c r="H190" s="379"/>
      <c r="I190" s="379"/>
      <c r="J190" s="380"/>
      <c r="K190" s="550"/>
      <c r="L190" s="380"/>
      <c r="M190" s="379"/>
      <c r="N190" s="379"/>
      <c r="O190" s="379"/>
      <c r="P190" s="380"/>
      <c r="S190" s="379"/>
    </row>
    <row r="191" spans="1:19" s="371" customFormat="1">
      <c r="A191" s="379"/>
      <c r="B191" s="379"/>
      <c r="C191" s="379"/>
      <c r="D191" s="379"/>
      <c r="E191" s="379"/>
      <c r="F191" s="379"/>
      <c r="G191" s="379"/>
      <c r="H191" s="379"/>
      <c r="I191" s="379"/>
      <c r="J191" s="380"/>
      <c r="K191" s="550"/>
      <c r="L191" s="380"/>
      <c r="M191" s="379"/>
      <c r="N191" s="379"/>
      <c r="O191" s="379"/>
      <c r="P191" s="380"/>
      <c r="S191" s="379"/>
    </row>
    <row r="192" spans="1:19" s="371" customFormat="1">
      <c r="A192" s="379"/>
      <c r="B192" s="379"/>
      <c r="C192" s="379"/>
      <c r="D192" s="379"/>
      <c r="E192" s="379"/>
      <c r="F192" s="379"/>
      <c r="G192" s="379"/>
      <c r="H192" s="379"/>
      <c r="I192" s="379"/>
      <c r="J192" s="380"/>
      <c r="K192" s="550"/>
      <c r="L192" s="380"/>
      <c r="M192" s="379"/>
      <c r="N192" s="379"/>
      <c r="O192" s="379"/>
      <c r="P192" s="380"/>
      <c r="S192" s="379"/>
    </row>
    <row r="193" spans="1:19" s="371" customFormat="1">
      <c r="A193" s="379"/>
      <c r="B193" s="379"/>
      <c r="C193" s="379"/>
      <c r="D193" s="379"/>
      <c r="E193" s="379"/>
      <c r="F193" s="379"/>
      <c r="G193" s="379"/>
      <c r="H193" s="379"/>
      <c r="I193" s="379"/>
      <c r="J193" s="380"/>
      <c r="K193" s="550"/>
      <c r="L193" s="380"/>
      <c r="M193" s="379"/>
      <c r="N193" s="379"/>
      <c r="O193" s="379"/>
      <c r="P193" s="380"/>
      <c r="S193" s="379"/>
    </row>
    <row r="194" spans="1:19" s="371" customFormat="1">
      <c r="A194" s="379"/>
      <c r="B194" s="379"/>
      <c r="C194" s="379"/>
      <c r="D194" s="379"/>
      <c r="E194" s="379"/>
      <c r="F194" s="379"/>
      <c r="G194" s="379"/>
      <c r="H194" s="379"/>
      <c r="I194" s="379"/>
      <c r="J194" s="380"/>
      <c r="K194" s="550"/>
      <c r="L194" s="380"/>
      <c r="M194" s="379"/>
      <c r="N194" s="379"/>
      <c r="O194" s="379"/>
      <c r="P194" s="380"/>
      <c r="S194" s="379"/>
    </row>
    <row r="195" spans="1:19" s="371" customFormat="1">
      <c r="A195" s="379"/>
      <c r="B195" s="379"/>
      <c r="C195" s="379"/>
      <c r="D195" s="379"/>
      <c r="E195" s="379"/>
      <c r="F195" s="379"/>
      <c r="G195" s="379"/>
      <c r="H195" s="379"/>
      <c r="I195" s="379"/>
      <c r="J195" s="380"/>
      <c r="K195" s="550"/>
      <c r="L195" s="380"/>
      <c r="M195" s="379"/>
      <c r="N195" s="379"/>
      <c r="O195" s="379"/>
      <c r="P195" s="380"/>
      <c r="S195" s="379"/>
    </row>
    <row r="196" spans="1:19" s="371" customFormat="1">
      <c r="A196" s="379"/>
      <c r="B196" s="379"/>
      <c r="C196" s="379"/>
      <c r="D196" s="379"/>
      <c r="E196" s="379"/>
      <c r="F196" s="379"/>
      <c r="G196" s="379"/>
      <c r="H196" s="379"/>
      <c r="I196" s="379"/>
      <c r="J196" s="380"/>
      <c r="K196" s="550"/>
      <c r="L196" s="380"/>
      <c r="M196" s="379"/>
      <c r="N196" s="379"/>
      <c r="O196" s="379"/>
      <c r="P196" s="380"/>
      <c r="S196" s="379"/>
    </row>
    <row r="197" spans="1:19" s="371" customFormat="1">
      <c r="A197" s="379"/>
      <c r="B197" s="379"/>
      <c r="C197" s="379"/>
      <c r="D197" s="379"/>
      <c r="E197" s="379"/>
      <c r="F197" s="379"/>
      <c r="G197" s="379"/>
      <c r="H197" s="379"/>
      <c r="I197" s="379"/>
      <c r="J197" s="380"/>
      <c r="K197" s="550"/>
      <c r="L197" s="380"/>
      <c r="M197" s="379"/>
      <c r="N197" s="379"/>
      <c r="O197" s="379"/>
      <c r="P197" s="380"/>
      <c r="S197" s="379"/>
    </row>
    <row r="198" spans="1:19" s="371" customFormat="1">
      <c r="A198" s="379"/>
      <c r="B198" s="379"/>
      <c r="C198" s="379"/>
      <c r="D198" s="379"/>
      <c r="E198" s="379"/>
      <c r="F198" s="379"/>
      <c r="G198" s="379"/>
      <c r="H198" s="379"/>
      <c r="I198" s="379"/>
      <c r="J198" s="380"/>
      <c r="K198" s="550"/>
      <c r="L198" s="380"/>
      <c r="M198" s="379"/>
      <c r="N198" s="379"/>
      <c r="O198" s="379"/>
      <c r="P198" s="380"/>
      <c r="S198" s="379"/>
    </row>
    <row r="199" spans="1:19" s="371" customFormat="1">
      <c r="A199" s="379"/>
      <c r="B199" s="379"/>
      <c r="C199" s="379"/>
      <c r="D199" s="379"/>
      <c r="E199" s="379"/>
      <c r="F199" s="379"/>
      <c r="G199" s="379"/>
      <c r="H199" s="379"/>
      <c r="I199" s="379"/>
      <c r="J199" s="380"/>
      <c r="K199" s="550"/>
      <c r="L199" s="380"/>
      <c r="M199" s="379"/>
      <c r="N199" s="379"/>
      <c r="O199" s="379"/>
      <c r="P199" s="380"/>
      <c r="S199" s="379"/>
    </row>
    <row r="200" spans="1:19" s="371" customFormat="1">
      <c r="A200" s="379"/>
      <c r="B200" s="379"/>
      <c r="C200" s="379"/>
      <c r="D200" s="379"/>
      <c r="E200" s="379"/>
      <c r="F200" s="379"/>
      <c r="G200" s="379"/>
      <c r="H200" s="379"/>
      <c r="I200" s="379"/>
      <c r="J200" s="380"/>
      <c r="K200" s="550"/>
      <c r="L200" s="380"/>
      <c r="M200" s="379"/>
      <c r="N200" s="379"/>
      <c r="O200" s="379"/>
      <c r="P200" s="380"/>
      <c r="S200" s="379"/>
    </row>
    <row r="201" spans="1:19" s="371" customFormat="1">
      <c r="A201" s="379"/>
      <c r="B201" s="379"/>
      <c r="C201" s="379"/>
      <c r="D201" s="379"/>
      <c r="E201" s="379"/>
      <c r="F201" s="379"/>
      <c r="G201" s="379"/>
      <c r="H201" s="379"/>
      <c r="I201" s="379"/>
      <c r="J201" s="380"/>
      <c r="K201" s="550"/>
      <c r="L201" s="380"/>
      <c r="M201" s="379"/>
      <c r="N201" s="379"/>
      <c r="O201" s="379"/>
      <c r="P201" s="380"/>
      <c r="S201" s="379"/>
    </row>
    <row r="202" spans="1:19" s="371" customFormat="1">
      <c r="A202" s="379"/>
      <c r="B202" s="379"/>
      <c r="C202" s="379"/>
      <c r="D202" s="379"/>
      <c r="E202" s="379"/>
      <c r="F202" s="379"/>
      <c r="G202" s="379"/>
      <c r="H202" s="379"/>
      <c r="I202" s="379"/>
      <c r="J202" s="380"/>
      <c r="K202" s="550"/>
      <c r="L202" s="380"/>
      <c r="M202" s="379"/>
      <c r="N202" s="379"/>
      <c r="O202" s="379"/>
      <c r="P202" s="380"/>
      <c r="S202" s="379"/>
    </row>
    <row r="203" spans="1:19" s="371" customFormat="1">
      <c r="A203" s="379"/>
      <c r="B203" s="379"/>
      <c r="C203" s="379"/>
      <c r="D203" s="379"/>
      <c r="E203" s="379"/>
      <c r="F203" s="379"/>
      <c r="G203" s="379"/>
      <c r="H203" s="379"/>
      <c r="I203" s="379"/>
      <c r="J203" s="380"/>
      <c r="K203" s="550"/>
      <c r="L203" s="380"/>
      <c r="M203" s="379"/>
      <c r="N203" s="379"/>
      <c r="O203" s="379"/>
      <c r="P203" s="380"/>
      <c r="S203" s="379"/>
    </row>
    <row r="204" spans="1:19" s="371" customFormat="1">
      <c r="A204" s="379"/>
      <c r="B204" s="379"/>
      <c r="C204" s="379"/>
      <c r="D204" s="379"/>
      <c r="E204" s="379"/>
      <c r="F204" s="379"/>
      <c r="G204" s="379"/>
      <c r="H204" s="379"/>
      <c r="I204" s="379"/>
      <c r="J204" s="380"/>
      <c r="K204" s="550"/>
      <c r="L204" s="380"/>
      <c r="M204" s="379"/>
      <c r="N204" s="379"/>
      <c r="O204" s="379"/>
      <c r="P204" s="380"/>
      <c r="S204" s="379"/>
    </row>
    <row r="205" spans="1:19" s="371" customFormat="1">
      <c r="A205" s="379"/>
      <c r="B205" s="379"/>
      <c r="C205" s="379"/>
      <c r="D205" s="379"/>
      <c r="E205" s="379"/>
      <c r="F205" s="379"/>
      <c r="G205" s="379"/>
      <c r="H205" s="379"/>
      <c r="I205" s="379"/>
      <c r="J205" s="380"/>
      <c r="K205" s="550"/>
      <c r="L205" s="380"/>
      <c r="M205" s="379"/>
      <c r="N205" s="379"/>
      <c r="O205" s="379"/>
      <c r="P205" s="380"/>
      <c r="S205" s="379"/>
    </row>
    <row r="206" spans="1:19" s="371" customFormat="1">
      <c r="A206" s="379"/>
      <c r="B206" s="379"/>
      <c r="C206" s="379"/>
      <c r="D206" s="379"/>
      <c r="E206" s="379"/>
      <c r="F206" s="379"/>
      <c r="G206" s="379"/>
      <c r="H206" s="379"/>
      <c r="I206" s="379"/>
      <c r="J206" s="380"/>
      <c r="K206" s="550"/>
      <c r="L206" s="380"/>
      <c r="M206" s="379"/>
      <c r="N206" s="379"/>
      <c r="O206" s="379"/>
      <c r="P206" s="380"/>
      <c r="S206" s="379"/>
    </row>
    <row r="207" spans="1:19" s="371" customFormat="1">
      <c r="A207" s="379"/>
      <c r="B207" s="379"/>
      <c r="C207" s="379"/>
      <c r="D207" s="379"/>
      <c r="E207" s="379"/>
      <c r="F207" s="379"/>
      <c r="G207" s="379"/>
      <c r="H207" s="379"/>
      <c r="I207" s="379"/>
      <c r="J207" s="380"/>
      <c r="K207" s="550"/>
      <c r="L207" s="380"/>
      <c r="M207" s="379"/>
      <c r="N207" s="379"/>
      <c r="O207" s="379"/>
      <c r="P207" s="380"/>
      <c r="S207" s="379"/>
    </row>
    <row r="208" spans="1:19" s="371" customFormat="1">
      <c r="A208" s="379"/>
      <c r="B208" s="379"/>
      <c r="C208" s="379"/>
      <c r="D208" s="379"/>
      <c r="E208" s="379"/>
      <c r="F208" s="379"/>
      <c r="G208" s="379"/>
      <c r="H208" s="379"/>
      <c r="I208" s="379"/>
      <c r="J208" s="380"/>
      <c r="K208" s="550"/>
      <c r="L208" s="380"/>
      <c r="M208" s="379"/>
      <c r="N208" s="379"/>
      <c r="O208" s="379"/>
      <c r="P208" s="380"/>
      <c r="S208" s="379"/>
    </row>
    <row r="209" spans="1:19" s="371" customFormat="1">
      <c r="A209" s="379"/>
      <c r="B209" s="379"/>
      <c r="C209" s="379"/>
      <c r="D209" s="379"/>
      <c r="E209" s="379"/>
      <c r="F209" s="379"/>
      <c r="G209" s="379"/>
      <c r="H209" s="379"/>
      <c r="I209" s="379"/>
      <c r="J209" s="380"/>
      <c r="K209" s="550"/>
      <c r="L209" s="380"/>
      <c r="M209" s="379"/>
      <c r="N209" s="379"/>
      <c r="O209" s="379"/>
      <c r="P209" s="380"/>
      <c r="S209" s="379"/>
    </row>
    <row r="210" spans="1:19" s="371" customFormat="1">
      <c r="A210" s="379"/>
      <c r="B210" s="379"/>
      <c r="C210" s="379"/>
      <c r="D210" s="379"/>
      <c r="E210" s="379"/>
      <c r="F210" s="379"/>
      <c r="G210" s="379"/>
      <c r="H210" s="379"/>
      <c r="I210" s="379"/>
      <c r="J210" s="380"/>
      <c r="K210" s="550"/>
      <c r="L210" s="380"/>
      <c r="M210" s="379"/>
      <c r="N210" s="379"/>
      <c r="O210" s="379"/>
      <c r="P210" s="380"/>
      <c r="S210" s="379"/>
    </row>
    <row r="211" spans="1:19" s="371" customFormat="1">
      <c r="A211" s="379"/>
      <c r="B211" s="379"/>
      <c r="C211" s="379"/>
      <c r="D211" s="379"/>
      <c r="E211" s="379"/>
      <c r="F211" s="379"/>
      <c r="G211" s="379"/>
      <c r="H211" s="379"/>
      <c r="I211" s="379"/>
      <c r="J211" s="380"/>
      <c r="K211" s="550"/>
      <c r="L211" s="380"/>
      <c r="M211" s="379"/>
      <c r="N211" s="379"/>
      <c r="O211" s="379"/>
      <c r="P211" s="380"/>
      <c r="S211" s="379"/>
    </row>
    <row r="212" spans="1:19" s="371" customFormat="1">
      <c r="A212" s="379"/>
      <c r="B212" s="379"/>
      <c r="C212" s="379"/>
      <c r="D212" s="379"/>
      <c r="E212" s="379"/>
      <c r="F212" s="379"/>
      <c r="G212" s="379"/>
      <c r="H212" s="379"/>
      <c r="I212" s="379"/>
      <c r="J212" s="380"/>
      <c r="K212" s="550"/>
      <c r="L212" s="380"/>
      <c r="M212" s="379"/>
      <c r="N212" s="379"/>
      <c r="O212" s="379"/>
      <c r="P212" s="380"/>
      <c r="S212" s="379"/>
    </row>
    <row r="213" spans="1:19" s="371" customFormat="1">
      <c r="A213" s="379"/>
      <c r="B213" s="379"/>
      <c r="C213" s="379"/>
      <c r="D213" s="379"/>
      <c r="E213" s="379"/>
      <c r="F213" s="379"/>
      <c r="G213" s="379"/>
      <c r="H213" s="379"/>
      <c r="I213" s="379"/>
      <c r="J213" s="380"/>
      <c r="K213" s="550"/>
      <c r="L213" s="380"/>
      <c r="M213" s="379"/>
      <c r="N213" s="379"/>
      <c r="O213" s="379"/>
      <c r="P213" s="380"/>
      <c r="S213" s="379"/>
    </row>
    <row r="214" spans="1:19" s="371" customFormat="1">
      <c r="A214" s="379"/>
      <c r="B214" s="379"/>
      <c r="C214" s="379"/>
      <c r="D214" s="379"/>
      <c r="E214" s="379"/>
      <c r="F214" s="379"/>
      <c r="G214" s="379"/>
      <c r="H214" s="379"/>
      <c r="I214" s="379"/>
      <c r="J214" s="380"/>
      <c r="K214" s="550"/>
      <c r="L214" s="380"/>
      <c r="M214" s="379"/>
      <c r="N214" s="379"/>
      <c r="O214" s="379"/>
      <c r="P214" s="380"/>
      <c r="S214" s="379"/>
    </row>
    <row r="215" spans="1:19" s="371" customFormat="1">
      <c r="A215" s="379"/>
      <c r="B215" s="379"/>
      <c r="C215" s="379"/>
      <c r="D215" s="379"/>
      <c r="E215" s="379"/>
      <c r="F215" s="379"/>
      <c r="G215" s="379"/>
      <c r="H215" s="379"/>
      <c r="I215" s="379"/>
      <c r="J215" s="380"/>
      <c r="K215" s="550"/>
      <c r="L215" s="380"/>
      <c r="M215" s="379"/>
      <c r="N215" s="379"/>
      <c r="O215" s="379"/>
      <c r="P215" s="380"/>
      <c r="S215" s="379"/>
    </row>
    <row r="216" spans="1:19" s="371" customFormat="1">
      <c r="A216" s="379"/>
      <c r="B216" s="379"/>
      <c r="C216" s="379"/>
      <c r="D216" s="379"/>
      <c r="E216" s="379"/>
      <c r="F216" s="379"/>
      <c r="G216" s="379"/>
      <c r="H216" s="379"/>
      <c r="I216" s="379"/>
      <c r="J216" s="380"/>
      <c r="K216" s="550"/>
      <c r="L216" s="380"/>
      <c r="M216" s="379"/>
      <c r="N216" s="379"/>
      <c r="O216" s="379"/>
      <c r="P216" s="380"/>
      <c r="S216" s="379"/>
    </row>
    <row r="217" spans="1:19" s="371" customFormat="1">
      <c r="A217" s="379"/>
      <c r="B217" s="379"/>
      <c r="C217" s="379"/>
      <c r="D217" s="379"/>
      <c r="E217" s="379"/>
      <c r="F217" s="379"/>
      <c r="G217" s="379"/>
      <c r="H217" s="379"/>
      <c r="I217" s="379"/>
      <c r="J217" s="380"/>
      <c r="K217" s="550"/>
      <c r="L217" s="380"/>
      <c r="M217" s="379"/>
      <c r="N217" s="379"/>
      <c r="O217" s="379"/>
      <c r="P217" s="380"/>
      <c r="S217" s="379"/>
    </row>
    <row r="218" spans="1:19" s="371" customFormat="1">
      <c r="A218" s="379"/>
      <c r="B218" s="379"/>
      <c r="C218" s="379"/>
      <c r="D218" s="379"/>
      <c r="E218" s="379"/>
      <c r="F218" s="379"/>
      <c r="G218" s="379"/>
      <c r="H218" s="379"/>
      <c r="I218" s="379"/>
      <c r="J218" s="380"/>
      <c r="K218" s="550"/>
      <c r="L218" s="380"/>
      <c r="M218" s="379"/>
      <c r="N218" s="379"/>
      <c r="O218" s="379"/>
      <c r="P218" s="380"/>
      <c r="S218" s="379"/>
    </row>
    <row r="219" spans="1:19" s="371" customFormat="1">
      <c r="A219" s="379"/>
      <c r="B219" s="379"/>
      <c r="C219" s="379"/>
      <c r="D219" s="379"/>
      <c r="E219" s="379"/>
      <c r="F219" s="379"/>
      <c r="G219" s="379"/>
      <c r="H219" s="379"/>
      <c r="I219" s="379"/>
      <c r="J219" s="380"/>
      <c r="K219" s="550"/>
      <c r="L219" s="380"/>
      <c r="M219" s="379"/>
      <c r="N219" s="379"/>
      <c r="O219" s="379"/>
      <c r="P219" s="380"/>
      <c r="S219" s="379"/>
    </row>
    <row r="220" spans="1:19" s="371" customFormat="1">
      <c r="A220" s="379"/>
      <c r="B220" s="379"/>
      <c r="C220" s="379"/>
      <c r="D220" s="379"/>
      <c r="E220" s="379"/>
      <c r="F220" s="379"/>
      <c r="G220" s="379"/>
      <c r="H220" s="379"/>
      <c r="I220" s="379"/>
      <c r="J220" s="380"/>
      <c r="K220" s="550"/>
      <c r="L220" s="380"/>
      <c r="M220" s="379"/>
      <c r="N220" s="379"/>
      <c r="O220" s="379"/>
      <c r="P220" s="380"/>
      <c r="S220" s="379"/>
    </row>
    <row r="221" spans="1:19" s="371" customFormat="1">
      <c r="A221" s="379"/>
      <c r="B221" s="379"/>
      <c r="C221" s="379"/>
      <c r="D221" s="379"/>
      <c r="E221" s="379"/>
      <c r="F221" s="379"/>
      <c r="G221" s="379"/>
      <c r="H221" s="379"/>
      <c r="I221" s="379"/>
      <c r="J221" s="380"/>
      <c r="K221" s="550"/>
      <c r="L221" s="380"/>
      <c r="M221" s="379"/>
      <c r="N221" s="379"/>
      <c r="O221" s="379"/>
      <c r="P221" s="380"/>
      <c r="S221" s="379"/>
    </row>
    <row r="222" spans="1:19" s="371" customFormat="1">
      <c r="A222" s="379"/>
      <c r="B222" s="379"/>
      <c r="C222" s="379"/>
      <c r="D222" s="379"/>
      <c r="E222" s="379"/>
      <c r="F222" s="379"/>
      <c r="G222" s="379"/>
      <c r="H222" s="379"/>
      <c r="I222" s="379"/>
      <c r="J222" s="380"/>
      <c r="K222" s="550"/>
      <c r="L222" s="380"/>
      <c r="M222" s="379"/>
      <c r="N222" s="379"/>
      <c r="O222" s="379"/>
      <c r="P222" s="380"/>
      <c r="S222" s="379"/>
    </row>
    <row r="223" spans="1:19" s="371" customFormat="1">
      <c r="A223" s="379"/>
      <c r="B223" s="379"/>
      <c r="C223" s="379"/>
      <c r="D223" s="379"/>
      <c r="E223" s="379"/>
      <c r="F223" s="379"/>
      <c r="G223" s="379"/>
      <c r="H223" s="379"/>
      <c r="I223" s="379"/>
      <c r="J223" s="380"/>
      <c r="K223" s="550"/>
      <c r="L223" s="380"/>
      <c r="M223" s="379"/>
      <c r="N223" s="379"/>
      <c r="O223" s="379"/>
      <c r="P223" s="380"/>
      <c r="S223" s="379"/>
    </row>
    <row r="224" spans="1:19" s="371" customFormat="1">
      <c r="A224" s="379"/>
      <c r="B224" s="379"/>
      <c r="C224" s="379"/>
      <c r="D224" s="379"/>
      <c r="E224" s="379"/>
      <c r="F224" s="379"/>
      <c r="G224" s="379"/>
      <c r="H224" s="379"/>
      <c r="I224" s="379"/>
      <c r="J224" s="380"/>
      <c r="K224" s="550"/>
      <c r="L224" s="380"/>
      <c r="M224" s="379"/>
      <c r="N224" s="379"/>
      <c r="O224" s="379"/>
      <c r="P224" s="380"/>
      <c r="S224" s="379"/>
    </row>
    <row r="225" spans="1:19" s="371" customFormat="1">
      <c r="A225" s="379"/>
      <c r="B225" s="379"/>
      <c r="C225" s="379"/>
      <c r="D225" s="379"/>
      <c r="E225" s="379"/>
      <c r="F225" s="379"/>
      <c r="G225" s="379"/>
      <c r="H225" s="379"/>
      <c r="I225" s="379"/>
      <c r="J225" s="380"/>
      <c r="K225" s="550"/>
      <c r="L225" s="380"/>
      <c r="M225" s="379"/>
      <c r="N225" s="379"/>
      <c r="O225" s="379"/>
      <c r="P225" s="380"/>
      <c r="S225" s="379"/>
    </row>
    <row r="226" spans="1:19" s="371" customFormat="1">
      <c r="A226" s="379"/>
      <c r="B226" s="379"/>
      <c r="C226" s="379"/>
      <c r="D226" s="379"/>
      <c r="E226" s="379"/>
      <c r="F226" s="379"/>
      <c r="G226" s="379"/>
      <c r="H226" s="379"/>
      <c r="I226" s="379"/>
      <c r="J226" s="380"/>
      <c r="K226" s="550"/>
      <c r="L226" s="380"/>
      <c r="M226" s="379"/>
      <c r="N226" s="379"/>
      <c r="O226" s="379"/>
      <c r="P226" s="380"/>
      <c r="S226" s="379"/>
    </row>
    <row r="227" spans="1:19" s="371" customFormat="1">
      <c r="A227" s="379"/>
      <c r="B227" s="379"/>
      <c r="C227" s="379"/>
      <c r="D227" s="379"/>
      <c r="E227" s="379"/>
      <c r="F227" s="379"/>
      <c r="G227" s="379"/>
      <c r="H227" s="379"/>
      <c r="I227" s="379"/>
      <c r="J227" s="380"/>
      <c r="K227" s="550"/>
      <c r="L227" s="380"/>
      <c r="M227" s="379"/>
      <c r="N227" s="379"/>
      <c r="O227" s="379"/>
      <c r="P227" s="380"/>
      <c r="S227" s="379"/>
    </row>
    <row r="228" spans="1:19" s="371" customFormat="1">
      <c r="A228" s="379"/>
      <c r="B228" s="379"/>
      <c r="C228" s="379"/>
      <c r="D228" s="379"/>
      <c r="E228" s="379"/>
      <c r="F228" s="379"/>
      <c r="G228" s="379"/>
      <c r="H228" s="379"/>
      <c r="I228" s="379"/>
      <c r="J228" s="380"/>
      <c r="K228" s="550"/>
      <c r="L228" s="380"/>
      <c r="M228" s="379"/>
      <c r="N228" s="379"/>
      <c r="O228" s="379"/>
      <c r="P228" s="380"/>
      <c r="S228" s="379"/>
    </row>
    <row r="229" spans="1:19" s="371" customFormat="1">
      <c r="A229" s="379"/>
      <c r="B229" s="379"/>
      <c r="C229" s="379"/>
      <c r="D229" s="379"/>
      <c r="E229" s="379"/>
      <c r="F229" s="379"/>
      <c r="G229" s="379"/>
      <c r="H229" s="379"/>
      <c r="I229" s="379"/>
      <c r="J229" s="380"/>
      <c r="K229" s="550"/>
      <c r="L229" s="380"/>
      <c r="M229" s="379"/>
      <c r="N229" s="379"/>
      <c r="O229" s="379"/>
      <c r="P229" s="380"/>
      <c r="S229" s="379"/>
    </row>
    <row r="230" spans="1:19" s="371" customFormat="1">
      <c r="A230" s="379"/>
      <c r="B230" s="379"/>
      <c r="C230" s="379"/>
      <c r="D230" s="379"/>
      <c r="E230" s="379"/>
      <c r="F230" s="379"/>
      <c r="G230" s="379"/>
      <c r="H230" s="379"/>
      <c r="I230" s="379"/>
      <c r="J230" s="380"/>
      <c r="K230" s="550"/>
      <c r="L230" s="380"/>
      <c r="M230" s="379"/>
      <c r="N230" s="379"/>
      <c r="O230" s="379"/>
      <c r="P230" s="380"/>
      <c r="S230" s="379"/>
    </row>
    <row r="231" spans="1:19" s="371" customFormat="1">
      <c r="A231" s="379"/>
      <c r="B231" s="379"/>
      <c r="C231" s="379"/>
      <c r="D231" s="379"/>
      <c r="E231" s="379"/>
      <c r="F231" s="379"/>
      <c r="G231" s="379"/>
      <c r="H231" s="379"/>
      <c r="I231" s="379"/>
      <c r="J231" s="380"/>
      <c r="K231" s="550"/>
      <c r="L231" s="380"/>
      <c r="M231" s="379"/>
      <c r="N231" s="379"/>
      <c r="O231" s="379"/>
      <c r="P231" s="380"/>
      <c r="S231" s="379"/>
    </row>
    <row r="232" spans="1:19" s="371" customFormat="1">
      <c r="A232" s="379"/>
      <c r="B232" s="379"/>
      <c r="C232" s="379"/>
      <c r="D232" s="379"/>
      <c r="E232" s="379"/>
      <c r="F232" s="379"/>
      <c r="G232" s="379"/>
      <c r="H232" s="379"/>
      <c r="I232" s="379"/>
      <c r="J232" s="380"/>
      <c r="K232" s="550"/>
      <c r="L232" s="380"/>
      <c r="M232" s="379"/>
      <c r="N232" s="379"/>
      <c r="O232" s="379"/>
      <c r="P232" s="380"/>
      <c r="S232" s="379"/>
    </row>
    <row r="233" spans="1:19" s="371" customFormat="1">
      <c r="A233" s="379"/>
      <c r="B233" s="379"/>
      <c r="C233" s="379"/>
      <c r="D233" s="379"/>
      <c r="E233" s="379"/>
      <c r="F233" s="379"/>
      <c r="G233" s="379"/>
      <c r="H233" s="379"/>
      <c r="I233" s="379"/>
      <c r="J233" s="380"/>
      <c r="K233" s="550"/>
      <c r="L233" s="380"/>
      <c r="M233" s="379"/>
      <c r="N233" s="379"/>
      <c r="O233" s="379"/>
      <c r="P233" s="380"/>
      <c r="S233" s="379"/>
    </row>
    <row r="234" spans="1:19" s="371" customFormat="1">
      <c r="A234" s="379"/>
      <c r="B234" s="379"/>
      <c r="C234" s="379"/>
      <c r="D234" s="379"/>
      <c r="E234" s="379"/>
      <c r="F234" s="379"/>
      <c r="G234" s="379"/>
      <c r="H234" s="379"/>
      <c r="I234" s="379"/>
      <c r="J234" s="380"/>
      <c r="K234" s="550"/>
      <c r="L234" s="380"/>
      <c r="M234" s="379"/>
      <c r="N234" s="379"/>
      <c r="O234" s="379"/>
      <c r="P234" s="380"/>
      <c r="S234" s="379"/>
    </row>
    <row r="235" spans="1:19" s="371" customFormat="1">
      <c r="A235" s="379"/>
      <c r="B235" s="379"/>
      <c r="C235" s="379"/>
      <c r="D235" s="379"/>
      <c r="E235" s="379"/>
      <c r="F235" s="379"/>
      <c r="G235" s="379"/>
      <c r="H235" s="379"/>
      <c r="I235" s="379"/>
      <c r="J235" s="380"/>
      <c r="K235" s="550"/>
      <c r="L235" s="380"/>
      <c r="M235" s="379"/>
      <c r="N235" s="379"/>
      <c r="O235" s="379"/>
      <c r="P235" s="380"/>
      <c r="S235" s="379"/>
    </row>
    <row r="236" spans="1:19" s="371" customFormat="1">
      <c r="A236" s="379"/>
      <c r="B236" s="379"/>
      <c r="C236" s="379"/>
      <c r="D236" s="379"/>
      <c r="E236" s="379"/>
      <c r="F236" s="379"/>
      <c r="G236" s="379"/>
      <c r="H236" s="379"/>
      <c r="I236" s="379"/>
      <c r="J236" s="380"/>
      <c r="K236" s="550"/>
      <c r="L236" s="380"/>
      <c r="M236" s="379"/>
      <c r="N236" s="379"/>
      <c r="O236" s="379"/>
      <c r="P236" s="380"/>
      <c r="S236" s="379"/>
    </row>
    <row r="237" spans="1:19" s="371" customFormat="1">
      <c r="A237" s="379"/>
      <c r="B237" s="379"/>
      <c r="C237" s="379"/>
      <c r="D237" s="379"/>
      <c r="E237" s="379"/>
      <c r="F237" s="379"/>
      <c r="G237" s="379"/>
      <c r="H237" s="379"/>
      <c r="I237" s="379"/>
      <c r="J237" s="380"/>
      <c r="K237" s="550"/>
      <c r="L237" s="380"/>
      <c r="M237" s="379"/>
      <c r="N237" s="379"/>
      <c r="O237" s="379"/>
      <c r="P237" s="380"/>
      <c r="S237" s="379"/>
    </row>
    <row r="238" spans="1:19" s="371" customFormat="1">
      <c r="A238" s="379"/>
      <c r="B238" s="379"/>
      <c r="C238" s="379"/>
      <c r="D238" s="379"/>
      <c r="E238" s="379"/>
      <c r="F238" s="379"/>
      <c r="G238" s="379"/>
      <c r="H238" s="379"/>
      <c r="I238" s="379"/>
      <c r="J238" s="380"/>
      <c r="K238" s="550"/>
      <c r="L238" s="380"/>
      <c r="M238" s="379"/>
      <c r="N238" s="379"/>
      <c r="O238" s="379"/>
      <c r="P238" s="380"/>
      <c r="S238" s="379"/>
    </row>
    <row r="239" spans="1:19" s="371" customFormat="1">
      <c r="A239" s="379"/>
      <c r="B239" s="379"/>
      <c r="C239" s="379"/>
      <c r="D239" s="379"/>
      <c r="E239" s="379"/>
      <c r="F239" s="379"/>
      <c r="G239" s="379"/>
      <c r="H239" s="379"/>
      <c r="I239" s="379"/>
      <c r="J239" s="380"/>
      <c r="K239" s="550"/>
      <c r="L239" s="380"/>
      <c r="M239" s="379"/>
      <c r="N239" s="379"/>
      <c r="O239" s="379"/>
      <c r="P239" s="380"/>
      <c r="S239" s="379"/>
    </row>
    <row r="240" spans="1:19" s="371" customFormat="1">
      <c r="A240" s="379"/>
      <c r="B240" s="379"/>
      <c r="C240" s="379"/>
      <c r="D240" s="379"/>
      <c r="E240" s="379"/>
      <c r="F240" s="379"/>
      <c r="G240" s="379"/>
      <c r="H240" s="379"/>
      <c r="I240" s="379"/>
      <c r="J240" s="380"/>
      <c r="K240" s="550"/>
      <c r="L240" s="380"/>
      <c r="M240" s="379"/>
      <c r="N240" s="379"/>
      <c r="O240" s="379"/>
      <c r="P240" s="380"/>
      <c r="S240" s="379"/>
    </row>
    <row r="241" spans="1:19" s="371" customFormat="1">
      <c r="A241" s="379"/>
      <c r="B241" s="379"/>
      <c r="C241" s="379"/>
      <c r="D241" s="379"/>
      <c r="E241" s="379"/>
      <c r="F241" s="379"/>
      <c r="G241" s="379"/>
      <c r="H241" s="379"/>
      <c r="I241" s="379"/>
      <c r="J241" s="380"/>
      <c r="K241" s="550"/>
      <c r="L241" s="380"/>
      <c r="M241" s="379"/>
      <c r="N241" s="379"/>
      <c r="O241" s="379"/>
      <c r="P241" s="380"/>
      <c r="S241" s="379"/>
    </row>
    <row r="242" spans="1:19" s="371" customFormat="1">
      <c r="A242" s="379"/>
      <c r="B242" s="379"/>
      <c r="C242" s="379"/>
      <c r="D242" s="379"/>
      <c r="E242" s="379"/>
      <c r="F242" s="379"/>
      <c r="G242" s="379"/>
      <c r="H242" s="379"/>
      <c r="I242" s="379"/>
      <c r="J242" s="380"/>
      <c r="K242" s="550"/>
      <c r="L242" s="380"/>
      <c r="M242" s="379"/>
      <c r="N242" s="379"/>
      <c r="O242" s="379"/>
      <c r="P242" s="380"/>
      <c r="S242" s="379"/>
    </row>
    <row r="243" spans="1:19" s="371" customFormat="1">
      <c r="A243" s="379"/>
      <c r="B243" s="379"/>
      <c r="C243" s="379"/>
      <c r="D243" s="379"/>
      <c r="E243" s="379"/>
      <c r="F243" s="379"/>
      <c r="G243" s="379"/>
      <c r="H243" s="379"/>
      <c r="I243" s="379"/>
      <c r="J243" s="380"/>
      <c r="K243" s="550"/>
      <c r="L243" s="380"/>
      <c r="M243" s="379"/>
      <c r="N243" s="379"/>
      <c r="O243" s="379"/>
      <c r="P243" s="380"/>
      <c r="S243" s="379"/>
    </row>
    <row r="244" spans="1:19" s="371" customFormat="1">
      <c r="A244" s="379"/>
      <c r="B244" s="379"/>
      <c r="C244" s="379"/>
      <c r="D244" s="379"/>
      <c r="E244" s="379"/>
      <c r="F244" s="379"/>
      <c r="G244" s="379"/>
      <c r="H244" s="379"/>
      <c r="I244" s="379"/>
      <c r="J244" s="380"/>
      <c r="K244" s="550"/>
      <c r="L244" s="380"/>
      <c r="M244" s="379"/>
      <c r="N244" s="379"/>
      <c r="O244" s="379"/>
      <c r="P244" s="380"/>
      <c r="S244" s="379"/>
    </row>
    <row r="245" spans="1:19" s="371" customFormat="1">
      <c r="A245" s="379"/>
      <c r="B245" s="379"/>
      <c r="C245" s="379"/>
      <c r="D245" s="379"/>
      <c r="E245" s="379"/>
      <c r="F245" s="379"/>
      <c r="G245" s="379"/>
      <c r="H245" s="379"/>
      <c r="I245" s="379"/>
      <c r="J245" s="380"/>
      <c r="K245" s="550"/>
      <c r="L245" s="380"/>
      <c r="M245" s="379"/>
      <c r="N245" s="379"/>
      <c r="O245" s="379"/>
      <c r="P245" s="380"/>
      <c r="S245" s="379"/>
    </row>
    <row r="246" spans="1:19" s="371" customFormat="1">
      <c r="A246" s="379"/>
      <c r="B246" s="379"/>
      <c r="C246" s="379"/>
      <c r="D246" s="379"/>
      <c r="E246" s="379"/>
      <c r="F246" s="379"/>
      <c r="G246" s="379"/>
      <c r="H246" s="379"/>
      <c r="I246" s="379"/>
      <c r="J246" s="380"/>
      <c r="K246" s="550"/>
      <c r="L246" s="380"/>
      <c r="M246" s="379"/>
      <c r="N246" s="379"/>
      <c r="O246" s="379"/>
      <c r="P246" s="380"/>
      <c r="S246" s="379"/>
    </row>
    <row r="247" spans="1:19" s="371" customFormat="1">
      <c r="A247" s="379"/>
      <c r="B247" s="379"/>
      <c r="C247" s="379"/>
      <c r="D247" s="379"/>
      <c r="E247" s="379"/>
      <c r="F247" s="379"/>
      <c r="G247" s="379"/>
      <c r="H247" s="379"/>
      <c r="I247" s="379"/>
      <c r="J247" s="380"/>
      <c r="K247" s="550"/>
      <c r="L247" s="380"/>
      <c r="M247" s="379"/>
      <c r="N247" s="379"/>
      <c r="O247" s="379"/>
      <c r="P247" s="380"/>
      <c r="S247" s="379"/>
    </row>
    <row r="248" spans="1:19" s="371" customFormat="1">
      <c r="A248" s="379"/>
      <c r="B248" s="379"/>
      <c r="C248" s="379"/>
      <c r="D248" s="379"/>
      <c r="E248" s="379"/>
      <c r="F248" s="379"/>
      <c r="G248" s="379"/>
      <c r="H248" s="379"/>
      <c r="I248" s="379"/>
      <c r="J248" s="380"/>
      <c r="K248" s="550"/>
      <c r="L248" s="380"/>
      <c r="M248" s="379"/>
      <c r="N248" s="379"/>
      <c r="O248" s="379"/>
      <c r="P248" s="380"/>
      <c r="S248" s="379"/>
    </row>
    <row r="249" spans="1:19" s="371" customFormat="1">
      <c r="A249" s="379"/>
      <c r="B249" s="379"/>
      <c r="C249" s="379"/>
      <c r="D249" s="379"/>
      <c r="E249" s="379"/>
      <c r="F249" s="379"/>
      <c r="G249" s="379"/>
      <c r="H249" s="379"/>
      <c r="I249" s="379"/>
      <c r="J249" s="380"/>
      <c r="K249" s="550"/>
      <c r="L249" s="380"/>
      <c r="M249" s="379"/>
      <c r="N249" s="379"/>
      <c r="O249" s="379"/>
      <c r="P249" s="380"/>
      <c r="S249" s="379"/>
    </row>
    <row r="250" spans="1:19" s="371" customFormat="1">
      <c r="A250" s="379"/>
      <c r="B250" s="379"/>
      <c r="C250" s="379"/>
      <c r="D250" s="379"/>
      <c r="E250" s="379"/>
      <c r="F250" s="379"/>
      <c r="G250" s="379"/>
      <c r="H250" s="379"/>
      <c r="I250" s="379"/>
      <c r="J250" s="380"/>
      <c r="K250" s="550"/>
      <c r="L250" s="380"/>
      <c r="M250" s="379"/>
      <c r="N250" s="379"/>
      <c r="O250" s="379"/>
      <c r="P250" s="380"/>
      <c r="S250" s="379"/>
    </row>
    <row r="251" spans="1:19" s="371" customFormat="1">
      <c r="A251" s="379"/>
      <c r="B251" s="379"/>
      <c r="C251" s="379"/>
      <c r="D251" s="379"/>
      <c r="E251" s="379"/>
      <c r="F251" s="379"/>
      <c r="G251" s="379"/>
      <c r="H251" s="379"/>
      <c r="I251" s="379"/>
      <c r="J251" s="380"/>
      <c r="K251" s="550"/>
      <c r="L251" s="380"/>
      <c r="M251" s="379"/>
      <c r="N251" s="379"/>
      <c r="O251" s="379"/>
      <c r="P251" s="380"/>
      <c r="S251" s="379"/>
    </row>
    <row r="252" spans="1:19" s="371" customFormat="1">
      <c r="A252" s="379"/>
      <c r="B252" s="379"/>
      <c r="C252" s="379"/>
      <c r="D252" s="379"/>
      <c r="E252" s="379"/>
      <c r="F252" s="379"/>
      <c r="G252" s="379"/>
      <c r="H252" s="379"/>
      <c r="I252" s="379"/>
      <c r="J252" s="380"/>
      <c r="K252" s="550"/>
      <c r="L252" s="380"/>
      <c r="M252" s="379"/>
      <c r="N252" s="379"/>
      <c r="O252" s="379"/>
      <c r="P252" s="380"/>
      <c r="S252" s="379"/>
    </row>
    <row r="253" spans="1:19" s="371" customFormat="1">
      <c r="A253" s="379"/>
      <c r="B253" s="379"/>
      <c r="C253" s="379"/>
      <c r="D253" s="379"/>
      <c r="E253" s="379"/>
      <c r="F253" s="379"/>
      <c r="G253" s="379"/>
      <c r="H253" s="379"/>
      <c r="I253" s="379"/>
      <c r="J253" s="380"/>
      <c r="K253" s="550"/>
      <c r="L253" s="380"/>
      <c r="M253" s="379"/>
      <c r="N253" s="379"/>
      <c r="O253" s="379"/>
      <c r="P253" s="380"/>
      <c r="S253" s="379"/>
    </row>
    <row r="254" spans="1:19" s="371" customFormat="1">
      <c r="A254" s="379"/>
      <c r="B254" s="379"/>
      <c r="C254" s="379"/>
      <c r="D254" s="379"/>
      <c r="E254" s="379"/>
      <c r="F254" s="379"/>
      <c r="G254" s="379"/>
      <c r="H254" s="379"/>
      <c r="I254" s="379"/>
      <c r="J254" s="380"/>
      <c r="K254" s="550"/>
      <c r="L254" s="380"/>
      <c r="M254" s="379"/>
      <c r="N254" s="379"/>
      <c r="O254" s="379"/>
      <c r="P254" s="380"/>
      <c r="S254" s="379"/>
    </row>
    <row r="255" spans="1:19" s="371" customFormat="1">
      <c r="A255" s="379"/>
      <c r="B255" s="379"/>
      <c r="C255" s="379"/>
      <c r="D255" s="379"/>
      <c r="E255" s="379"/>
      <c r="F255" s="379"/>
      <c r="G255" s="379"/>
      <c r="H255" s="379"/>
      <c r="I255" s="379"/>
      <c r="J255" s="380"/>
      <c r="K255" s="550"/>
      <c r="L255" s="380"/>
      <c r="M255" s="379"/>
      <c r="N255" s="379"/>
      <c r="O255" s="379"/>
      <c r="P255" s="380"/>
      <c r="S255" s="379"/>
    </row>
    <row r="256" spans="1:19" s="371" customFormat="1">
      <c r="A256" s="379"/>
      <c r="B256" s="379"/>
      <c r="C256" s="379"/>
      <c r="D256" s="379"/>
      <c r="E256" s="379"/>
      <c r="F256" s="379"/>
      <c r="G256" s="379"/>
      <c r="H256" s="379"/>
      <c r="I256" s="379"/>
      <c r="J256" s="380"/>
      <c r="K256" s="550"/>
      <c r="L256" s="380"/>
      <c r="M256" s="379"/>
      <c r="N256" s="379"/>
      <c r="O256" s="379"/>
      <c r="P256" s="380"/>
      <c r="S256" s="379"/>
    </row>
    <row r="257" spans="1:19" s="371" customFormat="1">
      <c r="A257" s="379"/>
      <c r="B257" s="379"/>
      <c r="C257" s="379"/>
      <c r="D257" s="379"/>
      <c r="E257" s="379"/>
      <c r="F257" s="379"/>
      <c r="G257" s="379"/>
      <c r="H257" s="379"/>
      <c r="I257" s="379"/>
      <c r="J257" s="380"/>
      <c r="K257" s="550"/>
      <c r="L257" s="380"/>
      <c r="M257" s="379"/>
      <c r="N257" s="379"/>
      <c r="O257" s="379"/>
      <c r="P257" s="380"/>
      <c r="S257" s="379"/>
    </row>
    <row r="258" spans="1:19" s="371" customFormat="1">
      <c r="A258" s="379"/>
      <c r="B258" s="379"/>
      <c r="C258" s="379"/>
      <c r="D258" s="379"/>
      <c r="E258" s="379"/>
      <c r="F258" s="379"/>
      <c r="G258" s="379"/>
      <c r="H258" s="379"/>
      <c r="I258" s="379"/>
      <c r="J258" s="380"/>
      <c r="K258" s="550"/>
      <c r="L258" s="380"/>
      <c r="M258" s="379"/>
      <c r="N258" s="379"/>
      <c r="O258" s="379"/>
      <c r="P258" s="380"/>
      <c r="S258" s="379"/>
    </row>
    <row r="259" spans="1:19" s="371" customFormat="1">
      <c r="A259" s="379"/>
      <c r="B259" s="379"/>
      <c r="C259" s="379"/>
      <c r="D259" s="379"/>
      <c r="E259" s="379"/>
      <c r="F259" s="379"/>
      <c r="G259" s="379"/>
      <c r="H259" s="379"/>
      <c r="I259" s="379"/>
      <c r="J259" s="380"/>
      <c r="K259" s="550"/>
      <c r="L259" s="380"/>
      <c r="M259" s="379"/>
      <c r="N259" s="379"/>
      <c r="O259" s="379"/>
      <c r="P259" s="380"/>
      <c r="S259" s="379"/>
    </row>
    <row r="260" spans="1:19" s="371" customFormat="1">
      <c r="A260" s="379"/>
      <c r="B260" s="379"/>
      <c r="C260" s="379"/>
      <c r="D260" s="379"/>
      <c r="E260" s="379"/>
      <c r="F260" s="379"/>
      <c r="G260" s="379"/>
      <c r="H260" s="379"/>
      <c r="I260" s="379"/>
      <c r="J260" s="380"/>
      <c r="K260" s="550"/>
      <c r="L260" s="380"/>
      <c r="M260" s="379"/>
      <c r="N260" s="379"/>
      <c r="O260" s="379"/>
      <c r="P260" s="380"/>
      <c r="S260" s="379"/>
    </row>
    <row r="261" spans="1:19" s="371" customFormat="1">
      <c r="A261" s="379"/>
      <c r="B261" s="379"/>
      <c r="C261" s="379"/>
      <c r="D261" s="379"/>
      <c r="E261" s="379"/>
      <c r="F261" s="379"/>
      <c r="G261" s="379"/>
      <c r="H261" s="379"/>
      <c r="I261" s="379"/>
      <c r="J261" s="380"/>
      <c r="K261" s="550"/>
      <c r="L261" s="380"/>
      <c r="M261" s="379"/>
      <c r="N261" s="379"/>
      <c r="O261" s="379"/>
      <c r="P261" s="380"/>
      <c r="S261" s="379"/>
    </row>
    <row r="262" spans="1:19" s="371" customFormat="1">
      <c r="A262" s="379"/>
      <c r="B262" s="379"/>
      <c r="C262" s="379"/>
      <c r="D262" s="379"/>
      <c r="E262" s="379"/>
      <c r="F262" s="379"/>
      <c r="G262" s="379"/>
      <c r="H262" s="379"/>
      <c r="I262" s="379"/>
      <c r="J262" s="380"/>
      <c r="K262" s="550"/>
      <c r="L262" s="380"/>
      <c r="M262" s="379"/>
      <c r="N262" s="379"/>
      <c r="O262" s="379"/>
      <c r="P262" s="380"/>
      <c r="S262" s="379"/>
    </row>
    <row r="263" spans="1:19" s="371" customFormat="1">
      <c r="A263" s="379"/>
      <c r="B263" s="379"/>
      <c r="C263" s="379"/>
      <c r="D263" s="379"/>
      <c r="E263" s="379"/>
      <c r="F263" s="379"/>
      <c r="G263" s="379"/>
      <c r="H263" s="379"/>
      <c r="I263" s="379"/>
      <c r="J263" s="380"/>
      <c r="K263" s="550"/>
      <c r="L263" s="380"/>
      <c r="M263" s="379"/>
      <c r="N263" s="379"/>
      <c r="O263" s="379"/>
      <c r="P263" s="380"/>
      <c r="S263" s="379"/>
    </row>
    <row r="264" spans="1:19" s="371" customFormat="1">
      <c r="A264" s="379"/>
      <c r="B264" s="379"/>
      <c r="C264" s="379"/>
      <c r="D264" s="379"/>
      <c r="E264" s="379"/>
      <c r="F264" s="379"/>
      <c r="G264" s="379"/>
      <c r="H264" s="379"/>
      <c r="I264" s="379"/>
      <c r="J264" s="380"/>
      <c r="K264" s="550"/>
      <c r="L264" s="380"/>
      <c r="M264" s="379"/>
      <c r="N264" s="379"/>
      <c r="O264" s="379"/>
      <c r="P264" s="380"/>
      <c r="S264" s="379"/>
    </row>
    <row r="265" spans="1:19" s="371" customFormat="1">
      <c r="A265" s="379"/>
      <c r="B265" s="379"/>
      <c r="C265" s="379"/>
      <c r="D265" s="379"/>
      <c r="E265" s="379"/>
      <c r="F265" s="379"/>
      <c r="G265" s="379"/>
      <c r="H265" s="379"/>
      <c r="I265" s="379"/>
      <c r="J265" s="380"/>
      <c r="K265" s="550"/>
      <c r="L265" s="380"/>
      <c r="M265" s="379"/>
      <c r="N265" s="379"/>
      <c r="O265" s="379"/>
      <c r="P265" s="380"/>
      <c r="S265" s="379"/>
    </row>
    <row r="266" spans="1:19" s="371" customFormat="1">
      <c r="A266" s="379"/>
      <c r="B266" s="379"/>
      <c r="C266" s="379"/>
      <c r="D266" s="379"/>
      <c r="E266" s="379"/>
      <c r="F266" s="379"/>
      <c r="G266" s="379"/>
      <c r="H266" s="379"/>
      <c r="I266" s="379"/>
      <c r="J266" s="380"/>
      <c r="K266" s="550"/>
      <c r="L266" s="380"/>
      <c r="M266" s="379"/>
      <c r="N266" s="379"/>
      <c r="O266" s="379"/>
      <c r="P266" s="380"/>
      <c r="S266" s="379"/>
    </row>
    <row r="267" spans="1:19" s="371" customFormat="1">
      <c r="A267" s="379"/>
      <c r="B267" s="379"/>
      <c r="C267" s="379"/>
      <c r="D267" s="379"/>
      <c r="E267" s="379"/>
      <c r="F267" s="379"/>
      <c r="G267" s="379"/>
      <c r="H267" s="379"/>
      <c r="I267" s="379"/>
      <c r="J267" s="380"/>
      <c r="K267" s="550"/>
      <c r="L267" s="380"/>
      <c r="M267" s="379"/>
      <c r="N267" s="379"/>
      <c r="O267" s="379"/>
      <c r="P267" s="380"/>
      <c r="S267" s="379"/>
    </row>
    <row r="268" spans="1:19" s="371" customFormat="1">
      <c r="A268" s="379"/>
      <c r="B268" s="379"/>
      <c r="C268" s="379"/>
      <c r="D268" s="379"/>
      <c r="E268" s="379"/>
      <c r="F268" s="379"/>
      <c r="G268" s="379"/>
      <c r="H268" s="379"/>
      <c r="I268" s="379"/>
      <c r="J268" s="380"/>
      <c r="K268" s="550"/>
      <c r="L268" s="380"/>
      <c r="M268" s="379"/>
      <c r="N268" s="379"/>
      <c r="O268" s="379"/>
      <c r="P268" s="380"/>
      <c r="S268" s="379"/>
    </row>
    <row r="269" spans="1:19" s="371" customFormat="1">
      <c r="A269" s="379"/>
      <c r="B269" s="379"/>
      <c r="C269" s="379"/>
      <c r="D269" s="379"/>
      <c r="E269" s="379"/>
      <c r="F269" s="379"/>
      <c r="G269" s="379"/>
      <c r="H269" s="379"/>
      <c r="I269" s="379"/>
      <c r="J269" s="380"/>
      <c r="K269" s="550"/>
      <c r="L269" s="380"/>
      <c r="M269" s="379"/>
      <c r="N269" s="379"/>
      <c r="O269" s="379"/>
      <c r="P269" s="380"/>
      <c r="S269" s="379"/>
    </row>
    <row r="270" spans="1:19" s="371" customFormat="1">
      <c r="A270" s="379"/>
      <c r="B270" s="379"/>
      <c r="C270" s="379"/>
      <c r="D270" s="379"/>
      <c r="E270" s="379"/>
      <c r="F270" s="379"/>
      <c r="G270" s="379"/>
      <c r="H270" s="379"/>
      <c r="I270" s="379"/>
      <c r="J270" s="380"/>
      <c r="K270" s="550"/>
      <c r="L270" s="380"/>
      <c r="M270" s="379"/>
      <c r="N270" s="379"/>
      <c r="O270" s="379"/>
      <c r="P270" s="380"/>
      <c r="S270" s="379"/>
    </row>
    <row r="271" spans="1:19" s="371" customFormat="1">
      <c r="A271" s="379"/>
      <c r="B271" s="379"/>
      <c r="C271" s="379"/>
      <c r="D271" s="379"/>
      <c r="E271" s="379"/>
      <c r="F271" s="379"/>
      <c r="G271" s="379"/>
      <c r="H271" s="379"/>
      <c r="I271" s="379"/>
      <c r="J271" s="380"/>
      <c r="K271" s="550"/>
      <c r="L271" s="380"/>
      <c r="M271" s="379"/>
      <c r="N271" s="379"/>
      <c r="O271" s="379"/>
      <c r="P271" s="380"/>
      <c r="S271" s="379"/>
    </row>
    <row r="272" spans="1:19" s="371" customFormat="1">
      <c r="A272" s="379"/>
      <c r="B272" s="379"/>
      <c r="C272" s="379"/>
      <c r="D272" s="379"/>
      <c r="E272" s="379"/>
      <c r="F272" s="379"/>
      <c r="G272" s="379"/>
      <c r="H272" s="379"/>
      <c r="I272" s="379"/>
      <c r="J272" s="380"/>
      <c r="K272" s="550"/>
      <c r="L272" s="380"/>
      <c r="M272" s="379"/>
      <c r="N272" s="379"/>
      <c r="O272" s="379"/>
      <c r="P272" s="380"/>
      <c r="S272" s="379"/>
    </row>
    <row r="273" spans="1:19" s="371" customFormat="1">
      <c r="A273" s="379"/>
      <c r="B273" s="379"/>
      <c r="C273" s="379"/>
      <c r="D273" s="379"/>
      <c r="E273" s="379"/>
      <c r="F273" s="379"/>
      <c r="G273" s="379"/>
      <c r="H273" s="379"/>
      <c r="I273" s="379"/>
      <c r="J273" s="380"/>
      <c r="K273" s="550"/>
      <c r="L273" s="380"/>
      <c r="M273" s="379"/>
      <c r="N273" s="379"/>
      <c r="O273" s="379"/>
      <c r="P273" s="380"/>
      <c r="S273" s="379"/>
    </row>
    <row r="274" spans="1:19" s="371" customFormat="1">
      <c r="A274" s="379"/>
      <c r="B274" s="379"/>
      <c r="C274" s="379"/>
      <c r="D274" s="379"/>
      <c r="E274" s="379"/>
      <c r="F274" s="379"/>
      <c r="G274" s="379"/>
      <c r="H274" s="379"/>
      <c r="I274" s="379"/>
      <c r="J274" s="380"/>
      <c r="K274" s="550"/>
      <c r="L274" s="380"/>
      <c r="M274" s="379"/>
      <c r="N274" s="379"/>
      <c r="O274" s="379"/>
      <c r="P274" s="380"/>
      <c r="S274" s="379"/>
    </row>
    <row r="275" spans="1:19" s="371" customFormat="1">
      <c r="A275" s="379"/>
      <c r="B275" s="379"/>
      <c r="C275" s="379"/>
      <c r="D275" s="379"/>
      <c r="E275" s="379"/>
      <c r="F275" s="379"/>
      <c r="G275" s="379"/>
      <c r="H275" s="379"/>
      <c r="I275" s="379"/>
      <c r="J275" s="380"/>
      <c r="K275" s="550"/>
      <c r="L275" s="380"/>
      <c r="M275" s="379"/>
      <c r="N275" s="379"/>
      <c r="O275" s="379"/>
      <c r="P275" s="380"/>
      <c r="S275" s="379"/>
    </row>
    <row r="276" spans="1:19" s="371" customFormat="1">
      <c r="A276" s="379"/>
      <c r="B276" s="379"/>
      <c r="C276" s="379"/>
      <c r="D276" s="379"/>
      <c r="E276" s="379"/>
      <c r="F276" s="379"/>
      <c r="G276" s="379"/>
      <c r="H276" s="379"/>
      <c r="I276" s="379"/>
      <c r="J276" s="380"/>
      <c r="K276" s="550"/>
      <c r="L276" s="380"/>
      <c r="M276" s="379"/>
      <c r="N276" s="379"/>
      <c r="O276" s="379"/>
      <c r="P276" s="380"/>
      <c r="S276" s="379"/>
    </row>
    <row r="277" spans="1:19" s="371" customFormat="1">
      <c r="A277" s="379"/>
      <c r="B277" s="379"/>
      <c r="C277" s="379"/>
      <c r="D277" s="379"/>
      <c r="E277" s="379"/>
      <c r="F277" s="379"/>
      <c r="G277" s="379"/>
      <c r="H277" s="379"/>
      <c r="I277" s="379"/>
      <c r="J277" s="380"/>
      <c r="K277" s="550"/>
      <c r="L277" s="380"/>
      <c r="M277" s="379"/>
      <c r="N277" s="379"/>
      <c r="O277" s="379"/>
      <c r="P277" s="380"/>
      <c r="S277" s="379"/>
    </row>
    <row r="278" spans="1:19" s="371" customFormat="1">
      <c r="A278" s="379"/>
      <c r="B278" s="379"/>
      <c r="C278" s="379"/>
      <c r="D278" s="379"/>
      <c r="E278" s="379"/>
      <c r="F278" s="379"/>
      <c r="G278" s="379"/>
      <c r="H278" s="379"/>
      <c r="I278" s="379"/>
      <c r="J278" s="380"/>
      <c r="K278" s="550"/>
      <c r="L278" s="380"/>
      <c r="M278" s="379"/>
      <c r="N278" s="379"/>
      <c r="O278" s="379"/>
      <c r="P278" s="380"/>
      <c r="S278" s="379"/>
    </row>
    <row r="279" spans="1:19" s="371" customFormat="1">
      <c r="A279" s="379"/>
      <c r="B279" s="379"/>
      <c r="C279" s="379"/>
      <c r="D279" s="379"/>
      <c r="E279" s="379"/>
      <c r="F279" s="379"/>
      <c r="G279" s="379"/>
      <c r="H279" s="379"/>
      <c r="I279" s="379"/>
      <c r="J279" s="380"/>
      <c r="K279" s="550"/>
      <c r="L279" s="380"/>
      <c r="M279" s="379"/>
      <c r="N279" s="379"/>
      <c r="O279" s="379"/>
      <c r="P279" s="380"/>
      <c r="S279" s="379"/>
    </row>
    <row r="280" spans="1:19" s="371" customFormat="1">
      <c r="A280" s="379"/>
      <c r="B280" s="379"/>
      <c r="C280" s="379"/>
      <c r="D280" s="379"/>
      <c r="E280" s="379"/>
      <c r="F280" s="379"/>
      <c r="G280" s="379"/>
      <c r="H280" s="379"/>
      <c r="I280" s="379"/>
      <c r="J280" s="380"/>
      <c r="K280" s="550"/>
      <c r="L280" s="380"/>
      <c r="M280" s="379"/>
      <c r="N280" s="379"/>
      <c r="O280" s="379"/>
      <c r="P280" s="380"/>
      <c r="S280" s="379"/>
    </row>
    <row r="281" spans="1:19" s="371" customFormat="1">
      <c r="A281" s="379"/>
      <c r="B281" s="379"/>
      <c r="C281" s="379"/>
      <c r="D281" s="379"/>
      <c r="E281" s="379"/>
      <c r="F281" s="379"/>
      <c r="G281" s="379"/>
      <c r="H281" s="379"/>
      <c r="I281" s="379"/>
      <c r="J281" s="380"/>
      <c r="K281" s="550"/>
      <c r="L281" s="380"/>
      <c r="M281" s="379"/>
      <c r="N281" s="379"/>
      <c r="O281" s="379"/>
      <c r="P281" s="380"/>
      <c r="S281" s="379"/>
    </row>
    <row r="282" spans="1:19" s="371" customFormat="1">
      <c r="A282" s="379"/>
      <c r="B282" s="379"/>
      <c r="C282" s="379"/>
      <c r="D282" s="379"/>
      <c r="E282" s="379"/>
      <c r="F282" s="379"/>
      <c r="G282" s="379"/>
      <c r="H282" s="379"/>
      <c r="I282" s="379"/>
      <c r="J282" s="380"/>
      <c r="K282" s="550"/>
      <c r="L282" s="380"/>
      <c r="M282" s="379"/>
      <c r="N282" s="379"/>
      <c r="O282" s="379"/>
      <c r="P282" s="380"/>
      <c r="S282" s="379"/>
    </row>
    <row r="283" spans="1:19" s="371" customFormat="1">
      <c r="A283" s="379"/>
      <c r="B283" s="379"/>
      <c r="C283" s="379"/>
      <c r="D283" s="379"/>
      <c r="E283" s="379"/>
      <c r="F283" s="379"/>
      <c r="G283" s="379"/>
      <c r="H283" s="379"/>
      <c r="I283" s="379"/>
      <c r="J283" s="380"/>
      <c r="K283" s="550"/>
      <c r="L283" s="380"/>
      <c r="M283" s="379"/>
      <c r="N283" s="379"/>
      <c r="O283" s="379"/>
      <c r="P283" s="380"/>
      <c r="S283" s="379"/>
    </row>
    <row r="284" spans="1:19" s="371" customFormat="1">
      <c r="A284" s="379"/>
      <c r="B284" s="379"/>
      <c r="C284" s="379"/>
      <c r="D284" s="379"/>
      <c r="E284" s="379"/>
      <c r="F284" s="379"/>
      <c r="G284" s="379"/>
      <c r="H284" s="379"/>
      <c r="I284" s="379"/>
      <c r="J284" s="380"/>
      <c r="K284" s="550"/>
      <c r="L284" s="380"/>
      <c r="M284" s="379"/>
      <c r="N284" s="379"/>
      <c r="O284" s="379"/>
      <c r="P284" s="380"/>
      <c r="S284" s="379"/>
    </row>
    <row r="285" spans="1:19" s="371" customFormat="1">
      <c r="A285" s="379"/>
      <c r="B285" s="379"/>
      <c r="C285" s="379"/>
      <c r="D285" s="379"/>
      <c r="E285" s="379"/>
      <c r="F285" s="379"/>
      <c r="G285" s="379"/>
      <c r="H285" s="379"/>
      <c r="I285" s="379"/>
      <c r="J285" s="380"/>
      <c r="K285" s="550"/>
      <c r="L285" s="380"/>
      <c r="M285" s="379"/>
      <c r="N285" s="379"/>
      <c r="O285" s="379"/>
      <c r="P285" s="380"/>
      <c r="S285" s="379"/>
    </row>
    <row r="286" spans="1:19" s="371" customFormat="1">
      <c r="A286" s="379"/>
      <c r="B286" s="379"/>
      <c r="C286" s="379"/>
      <c r="D286" s="379"/>
      <c r="E286" s="379"/>
      <c r="F286" s="379"/>
      <c r="G286" s="379"/>
      <c r="H286" s="379"/>
      <c r="I286" s="379"/>
      <c r="J286" s="380"/>
      <c r="K286" s="550"/>
      <c r="L286" s="380"/>
      <c r="M286" s="379"/>
      <c r="N286" s="379"/>
      <c r="O286" s="379"/>
      <c r="P286" s="380"/>
      <c r="S286" s="379"/>
    </row>
    <row r="287" spans="1:19" s="371" customFormat="1">
      <c r="A287" s="379"/>
      <c r="B287" s="379"/>
      <c r="C287" s="379"/>
      <c r="D287" s="379"/>
      <c r="E287" s="379"/>
      <c r="F287" s="379"/>
      <c r="G287" s="379"/>
      <c r="H287" s="379"/>
      <c r="I287" s="379"/>
      <c r="J287" s="380"/>
      <c r="K287" s="550"/>
      <c r="L287" s="380"/>
      <c r="M287" s="379"/>
      <c r="N287" s="379"/>
      <c r="O287" s="379"/>
      <c r="P287" s="380"/>
      <c r="S287" s="379"/>
    </row>
    <row r="288" spans="1:19" s="371" customFormat="1">
      <c r="A288" s="379"/>
      <c r="B288" s="379"/>
      <c r="C288" s="379"/>
      <c r="D288" s="379"/>
      <c r="E288" s="379"/>
      <c r="F288" s="379"/>
      <c r="G288" s="379"/>
      <c r="H288" s="379"/>
      <c r="I288" s="379"/>
      <c r="J288" s="380"/>
      <c r="K288" s="550"/>
      <c r="L288" s="380"/>
      <c r="M288" s="379"/>
      <c r="N288" s="379"/>
      <c r="O288" s="379"/>
      <c r="P288" s="380"/>
      <c r="S288" s="379"/>
    </row>
    <row r="289" spans="1:19" s="371" customFormat="1">
      <c r="A289" s="379"/>
      <c r="B289" s="379"/>
      <c r="C289" s="379"/>
      <c r="D289" s="379"/>
      <c r="E289" s="379"/>
      <c r="F289" s="379"/>
      <c r="G289" s="379"/>
      <c r="H289" s="379"/>
      <c r="I289" s="379"/>
      <c r="J289" s="380"/>
      <c r="K289" s="550"/>
      <c r="L289" s="380"/>
      <c r="M289" s="379"/>
      <c r="N289" s="379"/>
      <c r="O289" s="379"/>
      <c r="P289" s="380"/>
      <c r="S289" s="379"/>
    </row>
    <row r="290" spans="1:19" s="371" customFormat="1">
      <c r="A290" s="379"/>
      <c r="B290" s="379"/>
      <c r="C290" s="379"/>
      <c r="D290" s="379"/>
      <c r="E290" s="379"/>
      <c r="F290" s="379"/>
      <c r="G290" s="379"/>
      <c r="H290" s="379"/>
      <c r="I290" s="379"/>
      <c r="J290" s="380"/>
      <c r="K290" s="550"/>
      <c r="L290" s="380"/>
      <c r="M290" s="379"/>
      <c r="N290" s="379"/>
      <c r="O290" s="379"/>
      <c r="P290" s="380"/>
      <c r="S290" s="379"/>
    </row>
    <row r="291" spans="1:19" s="371" customFormat="1">
      <c r="A291" s="379"/>
      <c r="B291" s="379"/>
      <c r="C291" s="379"/>
      <c r="D291" s="379"/>
      <c r="E291" s="379"/>
      <c r="F291" s="379"/>
      <c r="G291" s="379"/>
      <c r="H291" s="379"/>
      <c r="I291" s="379"/>
      <c r="J291" s="380"/>
      <c r="K291" s="550"/>
      <c r="L291" s="380"/>
      <c r="M291" s="379"/>
      <c r="N291" s="379"/>
      <c r="O291" s="379"/>
      <c r="P291" s="380"/>
      <c r="S291" s="379"/>
    </row>
    <row r="292" spans="1:19" s="371" customFormat="1">
      <c r="A292" s="379"/>
      <c r="B292" s="379"/>
      <c r="C292" s="379"/>
      <c r="D292" s="379"/>
      <c r="E292" s="379"/>
      <c r="F292" s="379"/>
      <c r="G292" s="379"/>
      <c r="H292" s="379"/>
      <c r="I292" s="379"/>
      <c r="J292" s="380"/>
      <c r="K292" s="550"/>
      <c r="L292" s="380"/>
      <c r="M292" s="379"/>
      <c r="N292" s="379"/>
      <c r="O292" s="379"/>
      <c r="P292" s="380"/>
      <c r="S292" s="379"/>
    </row>
    <row r="293" spans="1:19" s="371" customFormat="1">
      <c r="A293" s="379"/>
      <c r="B293" s="379"/>
      <c r="C293" s="379"/>
      <c r="D293" s="379"/>
      <c r="E293" s="379"/>
      <c r="F293" s="379"/>
      <c r="G293" s="379"/>
      <c r="H293" s="379"/>
      <c r="I293" s="379"/>
      <c r="J293" s="380"/>
      <c r="K293" s="550"/>
      <c r="L293" s="380"/>
      <c r="M293" s="379"/>
      <c r="N293" s="379"/>
      <c r="O293" s="379"/>
      <c r="P293" s="380"/>
      <c r="S293" s="379"/>
    </row>
    <row r="294" spans="1:19" s="371" customFormat="1">
      <c r="A294" s="379"/>
      <c r="B294" s="379"/>
      <c r="C294" s="379"/>
      <c r="D294" s="379"/>
      <c r="E294" s="379"/>
      <c r="F294" s="379"/>
      <c r="G294" s="379"/>
      <c r="H294" s="379"/>
      <c r="I294" s="379"/>
      <c r="J294" s="380"/>
      <c r="K294" s="550"/>
      <c r="L294" s="380"/>
      <c r="M294" s="379"/>
      <c r="N294" s="379"/>
      <c r="O294" s="379"/>
      <c r="P294" s="380"/>
      <c r="S294" s="379"/>
    </row>
    <row r="295" spans="1:19" s="371" customFormat="1">
      <c r="A295" s="379"/>
      <c r="B295" s="379"/>
      <c r="C295" s="379"/>
      <c r="D295" s="379"/>
      <c r="E295" s="379"/>
      <c r="F295" s="379"/>
      <c r="G295" s="379"/>
      <c r="H295" s="379"/>
      <c r="I295" s="379"/>
      <c r="J295" s="380"/>
      <c r="K295" s="550"/>
      <c r="L295" s="380"/>
      <c r="M295" s="379"/>
      <c r="N295" s="379"/>
      <c r="O295" s="379"/>
      <c r="P295" s="380"/>
      <c r="S295" s="379"/>
    </row>
    <row r="296" spans="1:19" s="371" customFormat="1">
      <c r="A296" s="379"/>
      <c r="B296" s="379"/>
      <c r="C296" s="379"/>
      <c r="D296" s="379"/>
      <c r="E296" s="379"/>
      <c r="F296" s="379"/>
      <c r="G296" s="379"/>
      <c r="H296" s="379"/>
      <c r="I296" s="379"/>
      <c r="J296" s="380"/>
      <c r="K296" s="550"/>
      <c r="L296" s="380"/>
      <c r="M296" s="379"/>
      <c r="N296" s="379"/>
      <c r="O296" s="379"/>
      <c r="P296" s="380"/>
      <c r="S296" s="379"/>
    </row>
    <row r="297" spans="1:19" s="371" customFormat="1">
      <c r="A297" s="379"/>
      <c r="B297" s="379"/>
      <c r="C297" s="379"/>
      <c r="D297" s="379"/>
      <c r="E297" s="379"/>
      <c r="F297" s="379"/>
      <c r="G297" s="379"/>
      <c r="H297" s="379"/>
      <c r="I297" s="379"/>
      <c r="J297" s="380"/>
      <c r="K297" s="550"/>
      <c r="L297" s="380"/>
      <c r="M297" s="379"/>
      <c r="N297" s="379"/>
      <c r="O297" s="379"/>
      <c r="P297" s="380"/>
      <c r="S297" s="379"/>
    </row>
    <row r="298" spans="1:19" s="371" customFormat="1">
      <c r="A298" s="379"/>
      <c r="B298" s="379"/>
      <c r="C298" s="379"/>
      <c r="D298" s="379"/>
      <c r="E298" s="379"/>
      <c r="F298" s="379"/>
      <c r="G298" s="379"/>
      <c r="H298" s="379"/>
      <c r="I298" s="379"/>
      <c r="J298" s="380"/>
      <c r="K298" s="550"/>
      <c r="L298" s="380"/>
      <c r="M298" s="379"/>
      <c r="N298" s="379"/>
      <c r="O298" s="379"/>
      <c r="P298" s="380"/>
      <c r="S298" s="379"/>
    </row>
    <row r="299" spans="1:19" s="371" customFormat="1">
      <c r="A299" s="379"/>
      <c r="B299" s="379"/>
      <c r="C299" s="379"/>
      <c r="D299" s="379"/>
      <c r="E299" s="379"/>
      <c r="F299" s="379"/>
      <c r="G299" s="379"/>
      <c r="H299" s="379"/>
      <c r="I299" s="379"/>
      <c r="J299" s="380"/>
      <c r="K299" s="550"/>
      <c r="L299" s="380"/>
      <c r="M299" s="379"/>
      <c r="N299" s="379"/>
      <c r="O299" s="379"/>
      <c r="P299" s="380"/>
      <c r="S299" s="379"/>
    </row>
    <row r="300" spans="1:19" s="371" customFormat="1">
      <c r="A300" s="379"/>
      <c r="B300" s="379"/>
      <c r="C300" s="379"/>
      <c r="D300" s="379"/>
      <c r="E300" s="379"/>
      <c r="F300" s="379"/>
      <c r="G300" s="379"/>
      <c r="H300" s="379"/>
      <c r="I300" s="379"/>
      <c r="J300" s="380"/>
      <c r="K300" s="550"/>
      <c r="L300" s="380"/>
      <c r="M300" s="379"/>
      <c r="N300" s="379"/>
      <c r="O300" s="379"/>
      <c r="P300" s="380"/>
      <c r="S300" s="379"/>
    </row>
    <row r="301" spans="1:19" s="371" customFormat="1">
      <c r="A301" s="379"/>
      <c r="B301" s="379"/>
      <c r="C301" s="379"/>
      <c r="D301" s="379"/>
      <c r="E301" s="379"/>
      <c r="F301" s="379"/>
      <c r="G301" s="379"/>
      <c r="H301" s="379"/>
      <c r="I301" s="379"/>
      <c r="J301" s="380"/>
      <c r="K301" s="550"/>
      <c r="L301" s="380"/>
      <c r="M301" s="379"/>
      <c r="N301" s="379"/>
      <c r="O301" s="379"/>
      <c r="P301" s="380"/>
      <c r="S301" s="379"/>
    </row>
    <row r="302" spans="1:19" s="371" customFormat="1">
      <c r="A302" s="379"/>
      <c r="B302" s="379"/>
      <c r="C302" s="379"/>
      <c r="D302" s="379"/>
      <c r="E302" s="379"/>
      <c r="F302" s="379"/>
      <c r="G302" s="379"/>
      <c r="H302" s="379"/>
      <c r="I302" s="379"/>
      <c r="J302" s="380"/>
      <c r="K302" s="550"/>
      <c r="L302" s="380"/>
      <c r="M302" s="379"/>
      <c r="N302" s="379"/>
      <c r="O302" s="379"/>
      <c r="P302" s="380"/>
      <c r="S302" s="379"/>
    </row>
    <row r="303" spans="1:19" s="371" customFormat="1">
      <c r="A303" s="379"/>
      <c r="B303" s="379"/>
      <c r="C303" s="379"/>
      <c r="D303" s="379"/>
      <c r="E303" s="379"/>
      <c r="F303" s="379"/>
      <c r="G303" s="379"/>
      <c r="H303" s="379"/>
      <c r="I303" s="379"/>
      <c r="J303" s="380"/>
      <c r="K303" s="550"/>
      <c r="L303" s="380"/>
      <c r="M303" s="379"/>
      <c r="N303" s="379"/>
      <c r="O303" s="379"/>
      <c r="P303" s="380"/>
      <c r="S303" s="379"/>
    </row>
    <row r="304" spans="1:19" s="371" customFormat="1">
      <c r="A304" s="379"/>
      <c r="B304" s="379"/>
      <c r="C304" s="379"/>
      <c r="D304" s="379"/>
      <c r="E304" s="379"/>
      <c r="F304" s="379"/>
      <c r="G304" s="379"/>
      <c r="H304" s="379"/>
      <c r="I304" s="379"/>
      <c r="J304" s="380"/>
      <c r="K304" s="550"/>
      <c r="L304" s="380"/>
      <c r="M304" s="379"/>
      <c r="N304" s="379"/>
      <c r="O304" s="379"/>
      <c r="P304" s="380"/>
      <c r="S304" s="379"/>
    </row>
    <row r="305" spans="1:19" s="371" customFormat="1">
      <c r="A305" s="379"/>
      <c r="B305" s="379"/>
      <c r="C305" s="379"/>
      <c r="D305" s="379"/>
      <c r="E305" s="379"/>
      <c r="F305" s="379"/>
      <c r="G305" s="379"/>
      <c r="H305" s="379"/>
      <c r="I305" s="379"/>
      <c r="J305" s="380"/>
      <c r="K305" s="550"/>
      <c r="L305" s="380"/>
      <c r="M305" s="379"/>
      <c r="N305" s="379"/>
      <c r="O305" s="379"/>
      <c r="P305" s="380"/>
      <c r="S305" s="379"/>
    </row>
    <row r="306" spans="1:19" s="371" customFormat="1">
      <c r="A306" s="379"/>
      <c r="B306" s="379"/>
      <c r="C306" s="379"/>
      <c r="D306" s="379"/>
      <c r="E306" s="379"/>
      <c r="F306" s="379"/>
      <c r="G306" s="379"/>
      <c r="H306" s="379"/>
      <c r="I306" s="379"/>
      <c r="J306" s="380"/>
      <c r="K306" s="550"/>
      <c r="L306" s="380"/>
      <c r="M306" s="379"/>
      <c r="N306" s="379"/>
      <c r="O306" s="379"/>
      <c r="P306" s="380"/>
      <c r="S306" s="379"/>
    </row>
    <row r="307" spans="1:19" s="371" customFormat="1">
      <c r="A307" s="379"/>
      <c r="B307" s="379"/>
      <c r="C307" s="379"/>
      <c r="D307" s="379"/>
      <c r="E307" s="379"/>
      <c r="F307" s="379"/>
      <c r="G307" s="379"/>
      <c r="H307" s="379"/>
      <c r="I307" s="379"/>
      <c r="J307" s="380"/>
      <c r="K307" s="550"/>
      <c r="L307" s="380"/>
      <c r="M307" s="379"/>
      <c r="N307" s="379"/>
      <c r="O307" s="379"/>
      <c r="P307" s="380"/>
      <c r="S307" s="379"/>
    </row>
    <row r="308" spans="1:19" s="371" customFormat="1">
      <c r="A308" s="379"/>
      <c r="B308" s="379"/>
      <c r="C308" s="379"/>
      <c r="D308" s="379"/>
      <c r="E308" s="379"/>
      <c r="F308" s="379"/>
      <c r="G308" s="379"/>
      <c r="H308" s="379"/>
      <c r="I308" s="379"/>
      <c r="J308" s="380"/>
      <c r="K308" s="550"/>
      <c r="L308" s="380"/>
      <c r="M308" s="379"/>
      <c r="N308" s="379"/>
      <c r="O308" s="379"/>
      <c r="P308" s="380"/>
      <c r="S308" s="379"/>
    </row>
    <row r="309" spans="1:19" s="371" customFormat="1">
      <c r="A309" s="379"/>
      <c r="B309" s="379"/>
      <c r="C309" s="379"/>
      <c r="D309" s="379"/>
      <c r="E309" s="379"/>
      <c r="F309" s="379"/>
      <c r="G309" s="379"/>
      <c r="H309" s="379"/>
      <c r="I309" s="379"/>
      <c r="J309" s="380"/>
      <c r="K309" s="550"/>
      <c r="L309" s="380"/>
      <c r="M309" s="379"/>
      <c r="N309" s="379"/>
      <c r="O309" s="379"/>
      <c r="P309" s="380"/>
      <c r="S309" s="379"/>
    </row>
    <row r="310" spans="1:19" s="371" customFormat="1">
      <c r="A310" s="379"/>
      <c r="B310" s="379"/>
      <c r="C310" s="379"/>
      <c r="D310" s="379"/>
      <c r="E310" s="379"/>
      <c r="F310" s="379"/>
      <c r="G310" s="379"/>
      <c r="H310" s="379"/>
      <c r="I310" s="379"/>
      <c r="J310" s="380"/>
      <c r="K310" s="550"/>
      <c r="L310" s="380"/>
      <c r="M310" s="379"/>
      <c r="N310" s="379"/>
      <c r="O310" s="379"/>
      <c r="P310" s="380"/>
      <c r="S310" s="379"/>
    </row>
    <row r="311" spans="1:19" s="371" customFormat="1">
      <c r="A311" s="379"/>
      <c r="B311" s="379"/>
      <c r="C311" s="379"/>
      <c r="D311" s="379"/>
      <c r="E311" s="379"/>
      <c r="F311" s="379"/>
      <c r="G311" s="379"/>
      <c r="H311" s="379"/>
      <c r="I311" s="379"/>
      <c r="J311" s="380"/>
      <c r="K311" s="550"/>
      <c r="L311" s="380"/>
      <c r="M311" s="379"/>
      <c r="N311" s="379"/>
      <c r="O311" s="379"/>
      <c r="P311" s="380"/>
      <c r="S311" s="379"/>
    </row>
    <row r="312" spans="1:19" s="371" customFormat="1">
      <c r="A312" s="379"/>
      <c r="B312" s="379"/>
      <c r="C312" s="379"/>
      <c r="D312" s="379"/>
      <c r="E312" s="379"/>
      <c r="F312" s="379"/>
      <c r="G312" s="379"/>
      <c r="H312" s="379"/>
      <c r="I312" s="379"/>
      <c r="J312" s="380"/>
      <c r="K312" s="550"/>
      <c r="L312" s="380"/>
      <c r="M312" s="379"/>
      <c r="N312" s="379"/>
      <c r="O312" s="379"/>
      <c r="P312" s="380"/>
      <c r="S312" s="379"/>
    </row>
    <row r="313" spans="1:19" s="371" customFormat="1">
      <c r="A313" s="379"/>
      <c r="B313" s="379"/>
      <c r="C313" s="379"/>
      <c r="D313" s="379"/>
      <c r="E313" s="379"/>
      <c r="F313" s="379"/>
      <c r="G313" s="379"/>
      <c r="H313" s="379"/>
      <c r="I313" s="379"/>
      <c r="J313" s="380"/>
      <c r="K313" s="550"/>
      <c r="L313" s="380"/>
      <c r="M313" s="379"/>
      <c r="N313" s="379"/>
      <c r="O313" s="379"/>
      <c r="P313" s="380"/>
      <c r="S313" s="379"/>
    </row>
    <row r="314" spans="1:19" s="371" customFormat="1">
      <c r="A314" s="379"/>
      <c r="B314" s="379"/>
      <c r="C314" s="379"/>
      <c r="D314" s="379"/>
      <c r="E314" s="379"/>
      <c r="F314" s="379"/>
      <c r="G314" s="379"/>
      <c r="H314" s="379"/>
      <c r="I314" s="379"/>
      <c r="J314" s="380"/>
      <c r="K314" s="550"/>
      <c r="L314" s="380"/>
      <c r="M314" s="379"/>
      <c r="N314" s="379"/>
      <c r="O314" s="379"/>
      <c r="P314" s="380"/>
      <c r="S314" s="379"/>
    </row>
    <row r="315" spans="1:19" s="371" customFormat="1">
      <c r="A315" s="379"/>
      <c r="B315" s="379"/>
      <c r="C315" s="379"/>
      <c r="D315" s="379"/>
      <c r="E315" s="379"/>
      <c r="F315" s="379"/>
      <c r="G315" s="379"/>
      <c r="H315" s="379"/>
      <c r="I315" s="379"/>
      <c r="J315" s="380"/>
      <c r="K315" s="550"/>
      <c r="L315" s="380"/>
      <c r="M315" s="379"/>
      <c r="N315" s="379"/>
      <c r="O315" s="379"/>
      <c r="P315" s="380"/>
      <c r="S315" s="379"/>
    </row>
    <row r="316" spans="1:19" s="371" customFormat="1">
      <c r="A316" s="379"/>
      <c r="B316" s="379"/>
      <c r="C316" s="379"/>
      <c r="D316" s="379"/>
      <c r="E316" s="379"/>
      <c r="F316" s="379"/>
      <c r="G316" s="379"/>
      <c r="H316" s="379"/>
      <c r="I316" s="379"/>
      <c r="J316" s="380"/>
      <c r="K316" s="550"/>
      <c r="L316" s="380"/>
      <c r="M316" s="379"/>
      <c r="N316" s="379"/>
      <c r="O316" s="379"/>
      <c r="P316" s="380"/>
      <c r="S316" s="379"/>
    </row>
    <row r="317" spans="1:19" s="371" customFormat="1">
      <c r="A317" s="379"/>
      <c r="B317" s="379"/>
      <c r="C317" s="379"/>
      <c r="D317" s="379"/>
      <c r="E317" s="379"/>
      <c r="F317" s="379"/>
      <c r="G317" s="379"/>
      <c r="H317" s="379"/>
      <c r="I317" s="379"/>
      <c r="J317" s="380"/>
      <c r="K317" s="550"/>
      <c r="L317" s="380"/>
      <c r="M317" s="379"/>
      <c r="N317" s="379"/>
      <c r="O317" s="379"/>
      <c r="P317" s="380"/>
      <c r="S317" s="379"/>
    </row>
    <row r="318" spans="1:19" s="371" customFormat="1">
      <c r="A318" s="379"/>
      <c r="B318" s="379"/>
      <c r="C318" s="379"/>
      <c r="D318" s="379"/>
      <c r="E318" s="379"/>
      <c r="F318" s="379"/>
      <c r="G318" s="379"/>
      <c r="H318" s="379"/>
      <c r="I318" s="379"/>
      <c r="J318" s="380"/>
      <c r="K318" s="550"/>
      <c r="L318" s="380"/>
      <c r="M318" s="379"/>
      <c r="N318" s="379"/>
      <c r="O318" s="379"/>
      <c r="P318" s="380"/>
      <c r="S318" s="379"/>
    </row>
    <row r="319" spans="1:19" s="371" customFormat="1">
      <c r="A319" s="379"/>
      <c r="B319" s="379"/>
      <c r="C319" s="379"/>
      <c r="D319" s="379"/>
      <c r="E319" s="379"/>
      <c r="F319" s="379"/>
      <c r="G319" s="379"/>
      <c r="H319" s="379"/>
      <c r="I319" s="379"/>
      <c r="J319" s="380"/>
      <c r="K319" s="550"/>
      <c r="L319" s="380"/>
      <c r="M319" s="379"/>
      <c r="N319" s="379"/>
      <c r="O319" s="379"/>
      <c r="P319" s="380"/>
      <c r="S319" s="379"/>
    </row>
    <row r="320" spans="1:19" s="371" customFormat="1">
      <c r="A320" s="379"/>
      <c r="B320" s="379"/>
      <c r="C320" s="379"/>
      <c r="D320" s="379"/>
      <c r="E320" s="379"/>
      <c r="F320" s="379"/>
      <c r="G320" s="379"/>
      <c r="H320" s="379"/>
      <c r="I320" s="379"/>
      <c r="J320" s="380"/>
      <c r="K320" s="550"/>
      <c r="L320" s="380"/>
      <c r="M320" s="379"/>
      <c r="N320" s="379"/>
      <c r="O320" s="379"/>
      <c r="P320" s="380"/>
      <c r="S320" s="379"/>
    </row>
    <row r="321" spans="1:19" s="371" customFormat="1">
      <c r="A321" s="379"/>
      <c r="B321" s="379"/>
      <c r="C321" s="379"/>
      <c r="D321" s="379"/>
      <c r="E321" s="379"/>
      <c r="F321" s="379"/>
      <c r="G321" s="379"/>
      <c r="H321" s="379"/>
      <c r="I321" s="379"/>
      <c r="J321" s="380"/>
      <c r="K321" s="550"/>
      <c r="L321" s="380"/>
      <c r="M321" s="379"/>
      <c r="N321" s="379"/>
      <c r="O321" s="379"/>
      <c r="P321" s="380"/>
      <c r="S321" s="379"/>
    </row>
    <row r="322" spans="1:19" s="371" customFormat="1">
      <c r="A322" s="379"/>
      <c r="B322" s="379"/>
      <c r="C322" s="379"/>
      <c r="D322" s="379"/>
      <c r="E322" s="379"/>
      <c r="F322" s="379"/>
      <c r="G322" s="379"/>
      <c r="H322" s="379"/>
      <c r="I322" s="379"/>
      <c r="J322" s="380"/>
      <c r="K322" s="550"/>
      <c r="L322" s="380"/>
      <c r="M322" s="379"/>
      <c r="N322" s="379"/>
      <c r="O322" s="379"/>
      <c r="P322" s="380"/>
      <c r="S322" s="379"/>
    </row>
    <row r="323" spans="1:19" s="371" customFormat="1">
      <c r="A323" s="379"/>
      <c r="B323" s="379"/>
      <c r="C323" s="379"/>
      <c r="D323" s="379"/>
      <c r="E323" s="379"/>
      <c r="F323" s="379"/>
      <c r="G323" s="379"/>
      <c r="H323" s="379"/>
      <c r="I323" s="379"/>
      <c r="J323" s="380"/>
      <c r="K323" s="550"/>
      <c r="L323" s="380"/>
      <c r="M323" s="379"/>
      <c r="N323" s="379"/>
      <c r="O323" s="379"/>
      <c r="P323" s="380"/>
      <c r="S323" s="379"/>
    </row>
    <row r="324" spans="1:19" s="371" customFormat="1">
      <c r="A324" s="379"/>
      <c r="B324" s="379"/>
      <c r="C324" s="379"/>
      <c r="D324" s="379"/>
      <c r="E324" s="379"/>
      <c r="F324" s="379"/>
      <c r="G324" s="379"/>
      <c r="H324" s="379"/>
      <c r="I324" s="379"/>
      <c r="J324" s="380"/>
      <c r="K324" s="550"/>
      <c r="L324" s="380"/>
      <c r="M324" s="379"/>
      <c r="N324" s="379"/>
      <c r="O324" s="379"/>
      <c r="P324" s="380"/>
      <c r="S324" s="379"/>
    </row>
    <row r="325" spans="1:19" s="371" customFormat="1">
      <c r="A325" s="379"/>
      <c r="B325" s="379"/>
      <c r="C325" s="379"/>
      <c r="D325" s="379"/>
      <c r="E325" s="379"/>
      <c r="F325" s="379"/>
      <c r="G325" s="379"/>
      <c r="H325" s="379"/>
      <c r="I325" s="379"/>
      <c r="J325" s="380"/>
      <c r="K325" s="550"/>
      <c r="L325" s="380"/>
      <c r="M325" s="379"/>
      <c r="N325" s="379"/>
      <c r="O325" s="379"/>
      <c r="P325" s="380"/>
      <c r="S325" s="379"/>
    </row>
    <row r="326" spans="1:19" s="371" customFormat="1">
      <c r="A326" s="379"/>
      <c r="B326" s="379"/>
      <c r="C326" s="379"/>
      <c r="D326" s="379"/>
      <c r="E326" s="379"/>
      <c r="F326" s="379"/>
      <c r="G326" s="379"/>
      <c r="H326" s="379"/>
      <c r="I326" s="379"/>
      <c r="J326" s="380"/>
      <c r="K326" s="550"/>
      <c r="L326" s="380"/>
      <c r="M326" s="379"/>
      <c r="N326" s="379"/>
      <c r="O326" s="379"/>
      <c r="P326" s="380"/>
      <c r="S326" s="379"/>
    </row>
    <row r="327" spans="1:19" s="371" customFormat="1">
      <c r="A327" s="379"/>
      <c r="B327" s="379"/>
      <c r="C327" s="379"/>
      <c r="D327" s="379"/>
      <c r="E327" s="379"/>
      <c r="F327" s="379"/>
      <c r="G327" s="379"/>
      <c r="H327" s="379"/>
      <c r="I327" s="379"/>
      <c r="J327" s="380"/>
      <c r="K327" s="550"/>
      <c r="L327" s="380"/>
      <c r="M327" s="379"/>
      <c r="N327" s="379"/>
      <c r="O327" s="379"/>
      <c r="P327" s="380"/>
      <c r="S327" s="379"/>
    </row>
    <row r="328" spans="1:19" s="371" customFormat="1">
      <c r="A328" s="379"/>
      <c r="B328" s="379"/>
      <c r="C328" s="379"/>
      <c r="D328" s="379"/>
      <c r="E328" s="379"/>
      <c r="F328" s="379"/>
      <c r="G328" s="379"/>
      <c r="H328" s="379"/>
      <c r="I328" s="379"/>
      <c r="J328" s="380"/>
      <c r="K328" s="550"/>
      <c r="L328" s="380"/>
      <c r="M328" s="379"/>
      <c r="N328" s="379"/>
      <c r="O328" s="379"/>
      <c r="P328" s="380"/>
      <c r="S328" s="379"/>
    </row>
    <row r="329" spans="1:19" s="371" customFormat="1">
      <c r="A329" s="379"/>
      <c r="B329" s="379"/>
      <c r="C329" s="379"/>
      <c r="D329" s="379"/>
      <c r="E329" s="379"/>
      <c r="F329" s="379"/>
      <c r="G329" s="379"/>
      <c r="H329" s="379"/>
      <c r="I329" s="379"/>
      <c r="J329" s="380"/>
      <c r="K329" s="550"/>
      <c r="L329" s="380"/>
      <c r="M329" s="379"/>
      <c r="N329" s="379"/>
      <c r="O329" s="379"/>
      <c r="P329" s="380"/>
      <c r="S329" s="379"/>
    </row>
    <row r="330" spans="1:19" s="371" customFormat="1">
      <c r="A330" s="379"/>
      <c r="B330" s="379"/>
      <c r="C330" s="379"/>
      <c r="D330" s="379"/>
      <c r="E330" s="379"/>
      <c r="F330" s="379"/>
      <c r="G330" s="379"/>
      <c r="H330" s="379"/>
      <c r="I330" s="379"/>
      <c r="J330" s="380"/>
      <c r="K330" s="550"/>
      <c r="L330" s="380"/>
      <c r="M330" s="379"/>
      <c r="N330" s="379"/>
      <c r="O330" s="379"/>
      <c r="P330" s="380"/>
      <c r="S330" s="379"/>
    </row>
    <row r="331" spans="1:19" s="371" customFormat="1">
      <c r="A331" s="379"/>
      <c r="B331" s="379"/>
      <c r="C331" s="379"/>
      <c r="D331" s="379"/>
      <c r="E331" s="379"/>
      <c r="F331" s="379"/>
      <c r="G331" s="379"/>
      <c r="H331" s="379"/>
      <c r="I331" s="379"/>
      <c r="J331" s="380"/>
      <c r="K331" s="550"/>
      <c r="L331" s="380"/>
      <c r="M331" s="379"/>
      <c r="N331" s="379"/>
      <c r="O331" s="379"/>
      <c r="P331" s="380"/>
      <c r="S331" s="379"/>
    </row>
    <row r="332" spans="1:19" s="371" customFormat="1">
      <c r="A332" s="379"/>
      <c r="B332" s="379"/>
      <c r="C332" s="379"/>
      <c r="D332" s="379"/>
      <c r="E332" s="379"/>
      <c r="F332" s="379"/>
      <c r="G332" s="379"/>
      <c r="H332" s="379"/>
      <c r="I332" s="379"/>
      <c r="J332" s="380"/>
      <c r="K332" s="550"/>
      <c r="L332" s="380"/>
      <c r="M332" s="379"/>
      <c r="N332" s="379"/>
      <c r="O332" s="379"/>
      <c r="P332" s="380"/>
      <c r="S332" s="379"/>
    </row>
    <row r="333" spans="1:19" s="371" customFormat="1">
      <c r="A333" s="379"/>
      <c r="B333" s="379"/>
      <c r="C333" s="379"/>
      <c r="D333" s="379"/>
      <c r="E333" s="379"/>
      <c r="F333" s="379"/>
      <c r="G333" s="379"/>
      <c r="H333" s="379"/>
      <c r="I333" s="379"/>
      <c r="J333" s="380"/>
      <c r="K333" s="550"/>
      <c r="L333" s="380"/>
      <c r="M333" s="379"/>
      <c r="N333" s="379"/>
      <c r="O333" s="379"/>
      <c r="P333" s="380"/>
      <c r="S333" s="379"/>
    </row>
    <row r="334" spans="1:19" s="371" customFormat="1">
      <c r="A334" s="379"/>
      <c r="B334" s="379"/>
      <c r="C334" s="379"/>
      <c r="D334" s="379"/>
      <c r="E334" s="379"/>
      <c r="F334" s="379"/>
      <c r="G334" s="379"/>
      <c r="H334" s="379"/>
      <c r="I334" s="379"/>
      <c r="J334" s="380"/>
      <c r="K334" s="550"/>
      <c r="L334" s="380"/>
      <c r="M334" s="379"/>
      <c r="N334" s="379"/>
      <c r="O334" s="379"/>
      <c r="P334" s="380"/>
      <c r="S334" s="379"/>
    </row>
    <row r="335" spans="1:19" s="371" customFormat="1">
      <c r="A335" s="379"/>
      <c r="B335" s="379"/>
      <c r="C335" s="379"/>
      <c r="D335" s="379"/>
      <c r="E335" s="379"/>
      <c r="F335" s="379"/>
      <c r="G335" s="379"/>
      <c r="H335" s="379"/>
      <c r="I335" s="379"/>
      <c r="J335" s="380"/>
      <c r="K335" s="550"/>
      <c r="L335" s="380"/>
      <c r="M335" s="379"/>
      <c r="N335" s="379"/>
      <c r="O335" s="379"/>
      <c r="P335" s="380"/>
      <c r="S335" s="379"/>
    </row>
    <row r="336" spans="1:19" s="371" customFormat="1">
      <c r="A336" s="379"/>
      <c r="B336" s="379"/>
      <c r="C336" s="379"/>
      <c r="D336" s="379"/>
      <c r="E336" s="379"/>
      <c r="F336" s="379"/>
      <c r="G336" s="379"/>
      <c r="H336" s="379"/>
      <c r="I336" s="379"/>
      <c r="J336" s="380"/>
      <c r="K336" s="550"/>
      <c r="L336" s="380"/>
      <c r="M336" s="379"/>
      <c r="N336" s="379"/>
      <c r="O336" s="379"/>
      <c r="P336" s="380"/>
      <c r="S336" s="379"/>
    </row>
    <row r="337" spans="1:19" s="371" customFormat="1">
      <c r="A337" s="379"/>
      <c r="B337" s="379"/>
      <c r="C337" s="379"/>
      <c r="D337" s="379"/>
      <c r="E337" s="379"/>
      <c r="F337" s="379"/>
      <c r="G337" s="379"/>
      <c r="H337" s="379"/>
      <c r="I337" s="379"/>
      <c r="J337" s="380"/>
      <c r="K337" s="550"/>
      <c r="L337" s="380"/>
      <c r="M337" s="379"/>
      <c r="N337" s="379"/>
      <c r="O337" s="379"/>
      <c r="P337" s="380"/>
      <c r="S337" s="379"/>
    </row>
    <row r="338" spans="1:19" s="371" customFormat="1">
      <c r="A338" s="379"/>
      <c r="B338" s="379"/>
      <c r="C338" s="379"/>
      <c r="D338" s="379"/>
      <c r="E338" s="379"/>
      <c r="F338" s="379"/>
      <c r="G338" s="379"/>
      <c r="H338" s="379"/>
      <c r="I338" s="379"/>
      <c r="J338" s="380"/>
      <c r="K338" s="550"/>
      <c r="L338" s="380"/>
      <c r="M338" s="379"/>
      <c r="N338" s="379"/>
      <c r="O338" s="379"/>
      <c r="P338" s="380"/>
      <c r="S338" s="379"/>
    </row>
    <row r="339" spans="1:19" s="371" customFormat="1">
      <c r="A339" s="379"/>
      <c r="B339" s="379"/>
      <c r="C339" s="379"/>
      <c r="D339" s="379"/>
      <c r="E339" s="379"/>
      <c r="F339" s="379"/>
      <c r="G339" s="379"/>
      <c r="H339" s="379"/>
      <c r="I339" s="379"/>
      <c r="J339" s="380"/>
      <c r="K339" s="550"/>
      <c r="L339" s="380"/>
      <c r="M339" s="379"/>
      <c r="N339" s="379"/>
      <c r="O339" s="379"/>
      <c r="P339" s="380"/>
      <c r="S339" s="379"/>
    </row>
    <row r="340" spans="1:19" s="371" customFormat="1">
      <c r="A340" s="379"/>
      <c r="B340" s="379"/>
      <c r="C340" s="379"/>
      <c r="D340" s="379"/>
      <c r="E340" s="379"/>
      <c r="F340" s="379"/>
      <c r="G340" s="379"/>
      <c r="H340" s="379"/>
      <c r="I340" s="379"/>
      <c r="J340" s="380"/>
      <c r="K340" s="550"/>
      <c r="L340" s="380"/>
      <c r="M340" s="379"/>
      <c r="N340" s="379"/>
      <c r="O340" s="379"/>
      <c r="P340" s="380"/>
      <c r="S340" s="379"/>
    </row>
    <row r="341" spans="1:19" s="371" customFormat="1">
      <c r="A341" s="379"/>
      <c r="B341" s="379"/>
      <c r="C341" s="379"/>
      <c r="D341" s="379"/>
      <c r="E341" s="379"/>
      <c r="F341" s="379"/>
      <c r="G341" s="379"/>
      <c r="H341" s="379"/>
      <c r="I341" s="379"/>
      <c r="J341" s="380"/>
      <c r="K341" s="550"/>
      <c r="L341" s="380"/>
      <c r="M341" s="379"/>
      <c r="N341" s="379"/>
      <c r="O341" s="379"/>
      <c r="P341" s="380"/>
      <c r="S341" s="379"/>
    </row>
    <row r="342" spans="1:19" s="371" customFormat="1">
      <c r="A342" s="379"/>
      <c r="B342" s="379"/>
      <c r="C342" s="379"/>
      <c r="D342" s="379"/>
      <c r="E342" s="379"/>
      <c r="F342" s="379"/>
      <c r="G342" s="379"/>
      <c r="H342" s="379"/>
      <c r="I342" s="379"/>
      <c r="J342" s="380"/>
      <c r="K342" s="550"/>
      <c r="L342" s="380"/>
      <c r="M342" s="379"/>
      <c r="N342" s="379"/>
      <c r="O342" s="379"/>
      <c r="P342" s="380"/>
      <c r="S342" s="379"/>
    </row>
    <row r="343" spans="1:19" s="371" customFormat="1">
      <c r="A343" s="379"/>
      <c r="B343" s="379"/>
      <c r="C343" s="379"/>
      <c r="D343" s="379"/>
      <c r="E343" s="379"/>
      <c r="F343" s="379"/>
      <c r="G343" s="379"/>
      <c r="H343" s="379"/>
      <c r="I343" s="379"/>
      <c r="J343" s="380"/>
      <c r="K343" s="550"/>
      <c r="L343" s="380"/>
      <c r="M343" s="379"/>
      <c r="N343" s="379"/>
      <c r="O343" s="379"/>
      <c r="P343" s="380"/>
      <c r="S343" s="379"/>
    </row>
    <row r="344" spans="1:19" s="371" customFormat="1">
      <c r="A344" s="379"/>
      <c r="B344" s="379"/>
      <c r="C344" s="379"/>
      <c r="D344" s="379"/>
      <c r="E344" s="379"/>
      <c r="F344" s="379"/>
      <c r="G344" s="379"/>
      <c r="H344" s="379"/>
      <c r="I344" s="379"/>
      <c r="J344" s="380"/>
      <c r="K344" s="550"/>
      <c r="L344" s="380"/>
      <c r="M344" s="379"/>
      <c r="N344" s="379"/>
      <c r="O344" s="379"/>
      <c r="P344" s="380"/>
      <c r="S344" s="379"/>
    </row>
    <row r="345" spans="1:19" s="371" customFormat="1">
      <c r="A345" s="379"/>
      <c r="B345" s="379"/>
      <c r="C345" s="379"/>
      <c r="D345" s="379"/>
      <c r="E345" s="379"/>
      <c r="F345" s="379"/>
      <c r="G345" s="379"/>
      <c r="H345" s="379"/>
      <c r="I345" s="379"/>
      <c r="J345" s="380"/>
      <c r="K345" s="550"/>
      <c r="L345" s="380"/>
      <c r="M345" s="379"/>
      <c r="N345" s="379"/>
      <c r="O345" s="379"/>
      <c r="P345" s="380"/>
      <c r="S345" s="379"/>
    </row>
    <row r="346" spans="1:19" s="371" customFormat="1">
      <c r="A346" s="379"/>
      <c r="B346" s="379"/>
      <c r="C346" s="379"/>
      <c r="D346" s="379"/>
      <c r="E346" s="379"/>
      <c r="F346" s="379"/>
      <c r="G346" s="379"/>
      <c r="H346" s="379"/>
      <c r="I346" s="379"/>
      <c r="J346" s="380"/>
      <c r="K346" s="550"/>
      <c r="L346" s="380"/>
      <c r="M346" s="379"/>
      <c r="N346" s="379"/>
      <c r="O346" s="379"/>
      <c r="P346" s="380"/>
      <c r="S346" s="379"/>
    </row>
    <row r="347" spans="1:19" s="371" customFormat="1">
      <c r="A347" s="379"/>
      <c r="B347" s="379"/>
      <c r="C347" s="379"/>
      <c r="D347" s="379"/>
      <c r="E347" s="379"/>
      <c r="F347" s="379"/>
      <c r="G347" s="379"/>
      <c r="H347" s="379"/>
      <c r="I347" s="379"/>
      <c r="J347" s="380"/>
      <c r="K347" s="550"/>
      <c r="L347" s="380"/>
      <c r="M347" s="379"/>
      <c r="N347" s="379"/>
      <c r="O347" s="379"/>
      <c r="P347" s="380"/>
      <c r="S347" s="379"/>
    </row>
    <row r="348" spans="1:19" s="371" customFormat="1">
      <c r="A348" s="379"/>
      <c r="B348" s="379"/>
      <c r="C348" s="379"/>
      <c r="D348" s="379"/>
      <c r="E348" s="379"/>
      <c r="F348" s="379"/>
      <c r="G348" s="379"/>
      <c r="H348" s="379"/>
      <c r="I348" s="379"/>
      <c r="J348" s="380"/>
      <c r="K348" s="550"/>
      <c r="L348" s="380"/>
      <c r="M348" s="379"/>
      <c r="N348" s="379"/>
      <c r="O348" s="379"/>
      <c r="P348" s="380"/>
      <c r="S348" s="379"/>
    </row>
    <row r="349" spans="1:19" s="371" customFormat="1">
      <c r="A349" s="379"/>
      <c r="B349" s="379"/>
      <c r="C349" s="379"/>
      <c r="D349" s="379"/>
      <c r="E349" s="379"/>
      <c r="F349" s="379"/>
      <c r="G349" s="379"/>
      <c r="H349" s="379"/>
      <c r="I349" s="379"/>
      <c r="J349" s="380"/>
      <c r="K349" s="550"/>
      <c r="L349" s="380"/>
      <c r="M349" s="379"/>
      <c r="N349" s="379"/>
      <c r="O349" s="379"/>
      <c r="P349" s="380"/>
      <c r="S349" s="379"/>
    </row>
    <row r="350" spans="1:19" s="371" customFormat="1">
      <c r="A350" s="379"/>
      <c r="B350" s="379"/>
      <c r="C350" s="379"/>
      <c r="D350" s="379"/>
      <c r="E350" s="379"/>
      <c r="F350" s="379"/>
      <c r="G350" s="379"/>
      <c r="H350" s="379"/>
      <c r="I350" s="379"/>
      <c r="J350" s="380"/>
      <c r="K350" s="550"/>
      <c r="L350" s="380"/>
      <c r="M350" s="379"/>
      <c r="N350" s="379"/>
      <c r="O350" s="379"/>
      <c r="P350" s="380"/>
      <c r="S350" s="379"/>
    </row>
    <row r="351" spans="1:19" s="371" customFormat="1">
      <c r="A351" s="379"/>
      <c r="B351" s="379"/>
      <c r="C351" s="379"/>
      <c r="D351" s="379"/>
      <c r="E351" s="379"/>
      <c r="F351" s="379"/>
      <c r="G351" s="379"/>
      <c r="H351" s="379"/>
      <c r="I351" s="379"/>
      <c r="J351" s="380"/>
      <c r="K351" s="550"/>
      <c r="L351" s="380"/>
      <c r="M351" s="379"/>
      <c r="N351" s="379"/>
      <c r="O351" s="379"/>
      <c r="P351" s="380"/>
      <c r="S351" s="379"/>
    </row>
    <row r="352" spans="1:19" s="371" customFormat="1">
      <c r="A352" s="379"/>
      <c r="B352" s="379"/>
      <c r="C352" s="379"/>
      <c r="D352" s="379"/>
      <c r="E352" s="379"/>
      <c r="F352" s="379"/>
      <c r="G352" s="379"/>
      <c r="H352" s="379"/>
      <c r="I352" s="379"/>
      <c r="J352" s="380"/>
      <c r="K352" s="550"/>
      <c r="L352" s="380"/>
      <c r="M352" s="379"/>
      <c r="N352" s="379"/>
      <c r="O352" s="379"/>
      <c r="P352" s="380"/>
      <c r="S352" s="379"/>
    </row>
    <row r="353" spans="1:19" s="371" customFormat="1">
      <c r="A353" s="379"/>
      <c r="B353" s="379"/>
      <c r="C353" s="379"/>
      <c r="D353" s="379"/>
      <c r="E353" s="379"/>
      <c r="F353" s="379"/>
      <c r="G353" s="379"/>
      <c r="H353" s="379"/>
      <c r="I353" s="379"/>
      <c r="J353" s="380"/>
      <c r="K353" s="550"/>
      <c r="L353" s="380"/>
      <c r="M353" s="379"/>
      <c r="N353" s="379"/>
      <c r="O353" s="379"/>
      <c r="P353" s="380"/>
      <c r="S353" s="379"/>
    </row>
    <row r="354" spans="1:19" s="371" customFormat="1">
      <c r="A354" s="379"/>
      <c r="B354" s="379"/>
      <c r="C354" s="379"/>
      <c r="D354" s="379"/>
      <c r="E354" s="379"/>
      <c r="F354" s="379"/>
      <c r="G354" s="379"/>
      <c r="H354" s="379"/>
      <c r="I354" s="379"/>
      <c r="J354" s="380"/>
      <c r="K354" s="550"/>
      <c r="L354" s="380"/>
      <c r="M354" s="379"/>
      <c r="N354" s="379"/>
      <c r="O354" s="379"/>
      <c r="P354" s="380"/>
      <c r="S354" s="379"/>
    </row>
    <row r="355" spans="1:19" s="371" customFormat="1">
      <c r="A355" s="379"/>
      <c r="B355" s="379"/>
      <c r="C355" s="379"/>
      <c r="D355" s="379"/>
      <c r="E355" s="379"/>
      <c r="F355" s="379"/>
      <c r="G355" s="379"/>
      <c r="H355" s="379"/>
      <c r="I355" s="379"/>
      <c r="J355" s="380"/>
      <c r="K355" s="550"/>
      <c r="L355" s="380"/>
      <c r="M355" s="379"/>
      <c r="N355" s="379"/>
      <c r="O355" s="379"/>
      <c r="P355" s="380"/>
      <c r="S355" s="379"/>
    </row>
    <row r="356" spans="1:19" s="371" customFormat="1">
      <c r="A356" s="379"/>
      <c r="B356" s="379"/>
      <c r="C356" s="379"/>
      <c r="D356" s="379"/>
      <c r="E356" s="379"/>
      <c r="F356" s="379"/>
      <c r="G356" s="379"/>
      <c r="H356" s="379"/>
      <c r="I356" s="379"/>
      <c r="J356" s="380"/>
      <c r="K356" s="550"/>
      <c r="L356" s="380"/>
      <c r="M356" s="379"/>
      <c r="N356" s="379"/>
      <c r="O356" s="379"/>
      <c r="P356" s="380"/>
      <c r="S356" s="379"/>
    </row>
    <row r="357" spans="1:19" s="371" customFormat="1">
      <c r="A357" s="379"/>
      <c r="B357" s="379"/>
      <c r="C357" s="379"/>
      <c r="D357" s="379"/>
      <c r="E357" s="379"/>
      <c r="F357" s="379"/>
      <c r="G357" s="379"/>
      <c r="H357" s="379"/>
      <c r="I357" s="379"/>
      <c r="J357" s="380"/>
      <c r="K357" s="550"/>
      <c r="L357" s="380"/>
      <c r="M357" s="379"/>
      <c r="N357" s="379"/>
      <c r="O357" s="379"/>
      <c r="P357" s="380"/>
      <c r="S357" s="379"/>
    </row>
    <row r="358" spans="1:19" s="371" customFormat="1">
      <c r="A358" s="379"/>
      <c r="B358" s="379"/>
      <c r="C358" s="379"/>
      <c r="D358" s="379"/>
      <c r="E358" s="379"/>
      <c r="F358" s="379"/>
      <c r="G358" s="379"/>
      <c r="H358" s="379"/>
      <c r="I358" s="379"/>
      <c r="J358" s="380"/>
      <c r="K358" s="550"/>
      <c r="L358" s="380"/>
      <c r="M358" s="379"/>
      <c r="N358" s="379"/>
      <c r="O358" s="379"/>
      <c r="P358" s="380"/>
      <c r="S358" s="379"/>
    </row>
    <row r="359" spans="1:19" s="371" customFormat="1">
      <c r="A359" s="379"/>
      <c r="B359" s="379"/>
      <c r="C359" s="379"/>
      <c r="D359" s="379"/>
      <c r="E359" s="379"/>
      <c r="F359" s="379"/>
      <c r="G359" s="379"/>
      <c r="H359" s="379"/>
      <c r="I359" s="379"/>
      <c r="J359" s="380"/>
      <c r="K359" s="550"/>
      <c r="L359" s="380"/>
      <c r="M359" s="379"/>
      <c r="N359" s="379"/>
      <c r="O359" s="379"/>
      <c r="P359" s="380"/>
      <c r="S359" s="379"/>
    </row>
    <row r="360" spans="1:19" s="371" customFormat="1">
      <c r="A360" s="379"/>
      <c r="B360" s="379"/>
      <c r="C360" s="379"/>
      <c r="D360" s="379"/>
      <c r="E360" s="379"/>
      <c r="F360" s="379"/>
      <c r="G360" s="379"/>
      <c r="H360" s="379"/>
      <c r="I360" s="379"/>
      <c r="J360" s="380"/>
      <c r="K360" s="550"/>
      <c r="L360" s="380"/>
      <c r="M360" s="379"/>
      <c r="N360" s="379"/>
      <c r="O360" s="379"/>
      <c r="P360" s="380"/>
      <c r="S360" s="379"/>
    </row>
    <row r="361" spans="1:19" s="371" customFormat="1">
      <c r="A361" s="379"/>
      <c r="B361" s="379"/>
      <c r="C361" s="379"/>
      <c r="D361" s="379"/>
      <c r="E361" s="379"/>
      <c r="F361" s="379"/>
      <c r="G361" s="379"/>
      <c r="H361" s="379"/>
      <c r="I361" s="379"/>
      <c r="J361" s="380"/>
      <c r="K361" s="550"/>
      <c r="L361" s="380"/>
      <c r="M361" s="379"/>
      <c r="N361" s="379"/>
      <c r="O361" s="379"/>
      <c r="P361" s="380"/>
      <c r="S361" s="379"/>
    </row>
    <row r="362" spans="1:19" s="371" customFormat="1">
      <c r="A362" s="379"/>
      <c r="B362" s="379"/>
      <c r="C362" s="379"/>
      <c r="D362" s="379"/>
      <c r="E362" s="379"/>
      <c r="F362" s="379"/>
      <c r="G362" s="379"/>
      <c r="H362" s="379"/>
      <c r="I362" s="379"/>
      <c r="J362" s="380"/>
      <c r="K362" s="550"/>
      <c r="L362" s="380"/>
      <c r="M362" s="379"/>
      <c r="N362" s="379"/>
      <c r="O362" s="379"/>
      <c r="P362" s="380"/>
      <c r="S362" s="379"/>
    </row>
    <row r="363" spans="1:19" s="371" customFormat="1">
      <c r="A363" s="379"/>
      <c r="B363" s="379"/>
      <c r="C363" s="379"/>
      <c r="D363" s="379"/>
      <c r="E363" s="379"/>
      <c r="F363" s="379"/>
      <c r="G363" s="379"/>
      <c r="H363" s="379"/>
      <c r="I363" s="379"/>
      <c r="J363" s="380"/>
      <c r="K363" s="550"/>
      <c r="L363" s="380"/>
      <c r="M363" s="379"/>
      <c r="N363" s="379"/>
      <c r="O363" s="379"/>
      <c r="P363" s="380"/>
      <c r="S363" s="379"/>
    </row>
    <row r="364" spans="1:19" s="371" customFormat="1">
      <c r="A364" s="379"/>
      <c r="B364" s="379"/>
      <c r="C364" s="379"/>
      <c r="D364" s="379"/>
      <c r="E364" s="379"/>
      <c r="F364" s="379"/>
      <c r="G364" s="379"/>
      <c r="H364" s="379"/>
      <c r="I364" s="379"/>
      <c r="J364" s="380"/>
      <c r="K364" s="550"/>
      <c r="L364" s="380"/>
      <c r="M364" s="379"/>
      <c r="N364" s="379"/>
      <c r="O364" s="379"/>
      <c r="P364" s="380"/>
      <c r="S364" s="379"/>
    </row>
    <row r="365" spans="1:19" s="371" customFormat="1">
      <c r="A365" s="379"/>
      <c r="B365" s="379"/>
      <c r="C365" s="379"/>
      <c r="D365" s="379"/>
      <c r="E365" s="379"/>
      <c r="F365" s="379"/>
      <c r="G365" s="379"/>
      <c r="H365" s="379"/>
      <c r="I365" s="379"/>
      <c r="J365" s="380"/>
      <c r="K365" s="550"/>
      <c r="L365" s="380"/>
      <c r="M365" s="379"/>
      <c r="N365" s="379"/>
      <c r="O365" s="379"/>
      <c r="P365" s="380"/>
      <c r="S365" s="379"/>
    </row>
    <row r="366" spans="1:19" s="371" customFormat="1">
      <c r="A366" s="379"/>
      <c r="B366" s="379"/>
      <c r="C366" s="379"/>
      <c r="D366" s="379"/>
      <c r="E366" s="379"/>
      <c r="F366" s="379"/>
      <c r="G366" s="379"/>
      <c r="H366" s="379"/>
      <c r="I366" s="379"/>
      <c r="J366" s="380"/>
      <c r="K366" s="550"/>
      <c r="L366" s="380"/>
      <c r="M366" s="379"/>
      <c r="N366" s="379"/>
      <c r="O366" s="379"/>
      <c r="P366" s="380"/>
      <c r="S366" s="379"/>
    </row>
    <row r="367" spans="1:19" s="371" customFormat="1">
      <c r="A367" s="379"/>
      <c r="B367" s="379"/>
      <c r="C367" s="379"/>
      <c r="D367" s="379"/>
      <c r="E367" s="379"/>
      <c r="F367" s="379"/>
      <c r="G367" s="379"/>
      <c r="H367" s="379"/>
      <c r="I367" s="379"/>
      <c r="J367" s="380"/>
      <c r="K367" s="550"/>
      <c r="L367" s="380"/>
      <c r="M367" s="379"/>
      <c r="N367" s="379"/>
      <c r="O367" s="379"/>
      <c r="P367" s="380"/>
      <c r="S367" s="379"/>
    </row>
    <row r="368" spans="1:19" s="371" customFormat="1">
      <c r="A368" s="379"/>
      <c r="B368" s="379"/>
      <c r="C368" s="379"/>
      <c r="D368" s="379"/>
      <c r="E368" s="379"/>
      <c r="F368" s="379"/>
      <c r="G368" s="379"/>
      <c r="H368" s="379"/>
      <c r="I368" s="379"/>
      <c r="J368" s="380"/>
      <c r="K368" s="550"/>
      <c r="L368" s="380"/>
      <c r="M368" s="379"/>
      <c r="N368" s="379"/>
      <c r="O368" s="379"/>
      <c r="P368" s="380"/>
      <c r="S368" s="379"/>
    </row>
    <row r="369" spans="1:19" s="371" customFormat="1">
      <c r="A369" s="379"/>
      <c r="B369" s="379"/>
      <c r="C369" s="379"/>
      <c r="D369" s="379"/>
      <c r="E369" s="379"/>
      <c r="F369" s="379"/>
      <c r="G369" s="379"/>
      <c r="H369" s="379"/>
      <c r="I369" s="379"/>
      <c r="J369" s="380"/>
      <c r="K369" s="550"/>
      <c r="L369" s="380"/>
      <c r="M369" s="379"/>
      <c r="N369" s="379"/>
      <c r="O369" s="379"/>
      <c r="P369" s="380"/>
      <c r="S369" s="379"/>
    </row>
    <row r="370" spans="1:19" s="371" customFormat="1">
      <c r="A370" s="379"/>
      <c r="B370" s="379"/>
      <c r="C370" s="379"/>
      <c r="D370" s="379"/>
      <c r="E370" s="379"/>
      <c r="F370" s="379"/>
      <c r="G370" s="379"/>
      <c r="H370" s="379"/>
      <c r="I370" s="379"/>
      <c r="J370" s="380"/>
      <c r="K370" s="550"/>
      <c r="L370" s="380"/>
      <c r="M370" s="379"/>
      <c r="N370" s="379"/>
      <c r="O370" s="379"/>
      <c r="P370" s="380"/>
      <c r="S370" s="379"/>
    </row>
    <row r="371" spans="1:19" s="371" customFormat="1">
      <c r="A371" s="379"/>
      <c r="B371" s="379"/>
      <c r="C371" s="379"/>
      <c r="D371" s="379"/>
      <c r="E371" s="379"/>
      <c r="F371" s="379"/>
      <c r="G371" s="379"/>
      <c r="H371" s="379"/>
      <c r="I371" s="379"/>
      <c r="J371" s="380"/>
      <c r="K371" s="550"/>
      <c r="L371" s="380"/>
      <c r="M371" s="379"/>
      <c r="N371" s="379"/>
      <c r="O371" s="379"/>
      <c r="P371" s="380"/>
      <c r="S371" s="379"/>
    </row>
    <row r="372" spans="1:19" s="371" customFormat="1">
      <c r="A372" s="379"/>
      <c r="B372" s="379"/>
      <c r="C372" s="379"/>
      <c r="D372" s="379"/>
      <c r="E372" s="379"/>
      <c r="F372" s="379"/>
      <c r="G372" s="379"/>
      <c r="H372" s="379"/>
      <c r="I372" s="379"/>
      <c r="J372" s="380"/>
      <c r="K372" s="550"/>
      <c r="L372" s="380"/>
      <c r="M372" s="379"/>
      <c r="N372" s="379"/>
      <c r="O372" s="379"/>
      <c r="P372" s="380"/>
      <c r="S372" s="379"/>
    </row>
    <row r="373" spans="1:19" s="371" customFormat="1">
      <c r="A373" s="379"/>
      <c r="B373" s="379"/>
      <c r="C373" s="379"/>
      <c r="D373" s="379"/>
      <c r="E373" s="379"/>
      <c r="F373" s="379"/>
      <c r="G373" s="379"/>
      <c r="H373" s="379"/>
      <c r="I373" s="379"/>
      <c r="J373" s="380"/>
      <c r="K373" s="550"/>
      <c r="L373" s="380"/>
      <c r="M373" s="379"/>
      <c r="N373" s="379"/>
      <c r="O373" s="379"/>
      <c r="P373" s="380"/>
      <c r="S373" s="379"/>
    </row>
    <row r="374" spans="1:19" s="371" customFormat="1">
      <c r="A374" s="379"/>
      <c r="B374" s="379"/>
      <c r="C374" s="379"/>
      <c r="D374" s="379"/>
      <c r="E374" s="379"/>
      <c r="F374" s="379"/>
      <c r="G374" s="379"/>
      <c r="H374" s="379"/>
      <c r="I374" s="379"/>
      <c r="J374" s="380"/>
      <c r="K374" s="550"/>
      <c r="L374" s="380"/>
      <c r="M374" s="379"/>
      <c r="N374" s="379"/>
      <c r="O374" s="379"/>
      <c r="P374" s="380"/>
      <c r="S374" s="379"/>
    </row>
    <row r="375" spans="1:19" s="371" customFormat="1">
      <c r="A375" s="379"/>
      <c r="B375" s="379"/>
      <c r="C375" s="379"/>
      <c r="D375" s="379"/>
      <c r="E375" s="379"/>
      <c r="F375" s="379"/>
      <c r="G375" s="379"/>
      <c r="H375" s="379"/>
      <c r="I375" s="379"/>
      <c r="J375" s="380"/>
      <c r="K375" s="550"/>
      <c r="L375" s="380"/>
      <c r="M375" s="379"/>
      <c r="N375" s="379"/>
      <c r="O375" s="379"/>
      <c r="P375" s="380"/>
      <c r="S375" s="379"/>
    </row>
    <row r="376" spans="1:19" s="371" customFormat="1">
      <c r="A376" s="379"/>
      <c r="B376" s="379"/>
      <c r="C376" s="379"/>
      <c r="D376" s="379"/>
      <c r="E376" s="379"/>
      <c r="F376" s="379"/>
      <c r="G376" s="379"/>
      <c r="H376" s="379"/>
      <c r="I376" s="379"/>
      <c r="J376" s="380"/>
      <c r="K376" s="550"/>
      <c r="L376" s="380"/>
      <c r="M376" s="379"/>
      <c r="N376" s="379"/>
      <c r="O376" s="379"/>
      <c r="P376" s="380"/>
      <c r="S376" s="379"/>
    </row>
    <row r="377" spans="1:19" s="371" customFormat="1">
      <c r="A377" s="379"/>
      <c r="B377" s="379"/>
      <c r="C377" s="379"/>
      <c r="D377" s="379"/>
      <c r="E377" s="379"/>
      <c r="F377" s="379"/>
      <c r="G377" s="379"/>
      <c r="H377" s="379"/>
      <c r="I377" s="379"/>
      <c r="J377" s="380"/>
      <c r="K377" s="550"/>
      <c r="L377" s="380"/>
      <c r="M377" s="379"/>
      <c r="N377" s="379"/>
      <c r="O377" s="379"/>
      <c r="P377" s="380"/>
      <c r="S377" s="379"/>
    </row>
    <row r="378" spans="1:19" s="371" customFormat="1">
      <c r="A378" s="379"/>
      <c r="B378" s="379"/>
      <c r="C378" s="379"/>
      <c r="D378" s="379"/>
      <c r="E378" s="379"/>
      <c r="F378" s="379"/>
      <c r="G378" s="379"/>
      <c r="H378" s="379"/>
      <c r="I378" s="379"/>
      <c r="J378" s="380"/>
      <c r="K378" s="550"/>
      <c r="L378" s="380"/>
      <c r="M378" s="379"/>
      <c r="N378" s="379"/>
      <c r="O378" s="379"/>
      <c r="P378" s="380"/>
      <c r="S378" s="379"/>
    </row>
    <row r="379" spans="1:19" s="371" customFormat="1">
      <c r="A379" s="379"/>
      <c r="B379" s="379"/>
      <c r="C379" s="379"/>
      <c r="D379" s="379"/>
      <c r="E379" s="379"/>
      <c r="F379" s="379"/>
      <c r="G379" s="379"/>
      <c r="H379" s="379"/>
      <c r="I379" s="379"/>
      <c r="J379" s="380"/>
      <c r="K379" s="550"/>
      <c r="L379" s="380"/>
      <c r="M379" s="379"/>
      <c r="N379" s="379"/>
      <c r="O379" s="379"/>
      <c r="P379" s="380"/>
      <c r="S379" s="379"/>
    </row>
    <row r="380" spans="1:19" s="371" customFormat="1">
      <c r="A380" s="379"/>
      <c r="B380" s="379"/>
      <c r="C380" s="379"/>
      <c r="D380" s="379"/>
      <c r="E380" s="379"/>
      <c r="F380" s="379"/>
      <c r="G380" s="379"/>
      <c r="H380" s="379"/>
      <c r="I380" s="379"/>
      <c r="J380" s="380"/>
      <c r="K380" s="550"/>
      <c r="L380" s="380"/>
      <c r="M380" s="379"/>
      <c r="N380" s="379"/>
      <c r="O380" s="379"/>
      <c r="P380" s="380"/>
      <c r="S380" s="379"/>
    </row>
    <row r="381" spans="1:19" s="371" customFormat="1">
      <c r="A381" s="379"/>
      <c r="B381" s="379"/>
      <c r="C381" s="379"/>
      <c r="D381" s="379"/>
      <c r="E381" s="379"/>
      <c r="F381" s="379"/>
      <c r="G381" s="379"/>
      <c r="H381" s="379"/>
      <c r="I381" s="379"/>
      <c r="J381" s="380"/>
      <c r="K381" s="550"/>
      <c r="L381" s="380"/>
      <c r="M381" s="379"/>
      <c r="N381" s="379"/>
      <c r="O381" s="379"/>
      <c r="P381" s="380"/>
      <c r="S381" s="379"/>
    </row>
    <row r="382" spans="1:19" s="371" customFormat="1">
      <c r="A382" s="379"/>
      <c r="B382" s="379"/>
      <c r="C382" s="379"/>
      <c r="D382" s="379"/>
      <c r="E382" s="379"/>
      <c r="F382" s="379"/>
      <c r="G382" s="379"/>
      <c r="H382" s="379"/>
      <c r="I382" s="379"/>
      <c r="J382" s="380"/>
      <c r="K382" s="550"/>
      <c r="L382" s="380"/>
      <c r="M382" s="379"/>
      <c r="N382" s="379"/>
      <c r="O382" s="379"/>
      <c r="P382" s="380"/>
      <c r="S382" s="379"/>
    </row>
    <row r="383" spans="1:19" s="371" customFormat="1">
      <c r="A383" s="379"/>
      <c r="B383" s="379"/>
      <c r="C383" s="379"/>
      <c r="D383" s="379"/>
      <c r="E383" s="379"/>
      <c r="F383" s="379"/>
      <c r="G383" s="379"/>
      <c r="H383" s="379"/>
      <c r="I383" s="379"/>
      <c r="J383" s="380"/>
      <c r="K383" s="550"/>
      <c r="L383" s="380"/>
      <c r="M383" s="379"/>
      <c r="N383" s="379"/>
      <c r="O383" s="379"/>
      <c r="P383" s="380"/>
      <c r="S383" s="379"/>
    </row>
    <row r="384" spans="1:19" s="371" customFormat="1">
      <c r="A384" s="379"/>
      <c r="B384" s="379"/>
      <c r="C384" s="379"/>
      <c r="D384" s="379"/>
      <c r="E384" s="379"/>
      <c r="F384" s="379"/>
      <c r="G384" s="379"/>
      <c r="H384" s="379"/>
      <c r="I384" s="379"/>
      <c r="J384" s="380"/>
      <c r="K384" s="550"/>
      <c r="L384" s="380"/>
      <c r="M384" s="379"/>
      <c r="N384" s="379"/>
      <c r="O384" s="379"/>
      <c r="P384" s="380"/>
      <c r="S384" s="379"/>
    </row>
    <row r="385" spans="1:19" s="371" customFormat="1">
      <c r="A385" s="379"/>
      <c r="B385" s="379"/>
      <c r="C385" s="379"/>
      <c r="D385" s="379"/>
      <c r="E385" s="379"/>
      <c r="F385" s="379"/>
      <c r="G385" s="379"/>
      <c r="H385" s="379"/>
      <c r="I385" s="379"/>
      <c r="J385" s="380"/>
      <c r="K385" s="550"/>
      <c r="L385" s="380"/>
      <c r="M385" s="379"/>
      <c r="N385" s="379"/>
      <c r="O385" s="379"/>
      <c r="P385" s="380"/>
      <c r="S385" s="379"/>
    </row>
    <row r="386" spans="1:19" s="371" customFormat="1">
      <c r="A386" s="379"/>
      <c r="B386" s="379"/>
      <c r="C386" s="379"/>
      <c r="D386" s="379"/>
      <c r="E386" s="379"/>
      <c r="F386" s="379"/>
      <c r="G386" s="379"/>
      <c r="H386" s="379"/>
      <c r="I386" s="379"/>
      <c r="J386" s="380"/>
      <c r="K386" s="550"/>
      <c r="L386" s="380"/>
      <c r="M386" s="379"/>
      <c r="N386" s="379"/>
      <c r="O386" s="379"/>
      <c r="P386" s="380"/>
      <c r="S386" s="379"/>
    </row>
    <row r="387" spans="1:19" s="371" customFormat="1">
      <c r="A387" s="379"/>
      <c r="B387" s="379"/>
      <c r="C387" s="379"/>
      <c r="D387" s="379"/>
      <c r="E387" s="379"/>
      <c r="F387" s="379"/>
      <c r="G387" s="379"/>
      <c r="H387" s="379"/>
      <c r="I387" s="379"/>
      <c r="J387" s="380"/>
      <c r="K387" s="550"/>
      <c r="L387" s="380"/>
      <c r="M387" s="379"/>
      <c r="N387" s="379"/>
      <c r="O387" s="379"/>
      <c r="P387" s="380"/>
      <c r="S387" s="379"/>
    </row>
    <row r="388" spans="1:19" s="371" customFormat="1">
      <c r="A388" s="379"/>
      <c r="B388" s="379"/>
      <c r="C388" s="379"/>
      <c r="D388" s="379"/>
      <c r="E388" s="379"/>
      <c r="F388" s="379"/>
      <c r="G388" s="379"/>
      <c r="H388" s="379"/>
      <c r="I388" s="379"/>
      <c r="J388" s="380"/>
      <c r="K388" s="550"/>
      <c r="L388" s="380"/>
      <c r="M388" s="379"/>
      <c r="N388" s="379"/>
      <c r="O388" s="379"/>
      <c r="P388" s="380"/>
      <c r="S388" s="379"/>
    </row>
    <row r="389" spans="1:19" s="371" customFormat="1">
      <c r="A389" s="379"/>
      <c r="B389" s="379"/>
      <c r="C389" s="379"/>
      <c r="D389" s="379"/>
      <c r="E389" s="379"/>
      <c r="F389" s="379"/>
      <c r="G389" s="379"/>
      <c r="H389" s="379"/>
      <c r="I389" s="379"/>
      <c r="J389" s="380"/>
      <c r="K389" s="550"/>
      <c r="L389" s="380"/>
      <c r="M389" s="379"/>
      <c r="N389" s="379"/>
      <c r="O389" s="379"/>
      <c r="P389" s="380"/>
      <c r="S389" s="379"/>
    </row>
    <row r="390" spans="1:19" s="371" customFormat="1">
      <c r="A390" s="379"/>
      <c r="B390" s="379"/>
      <c r="C390" s="379"/>
      <c r="D390" s="379"/>
      <c r="E390" s="379"/>
      <c r="F390" s="379"/>
      <c r="G390" s="379"/>
      <c r="H390" s="379"/>
      <c r="I390" s="379"/>
      <c r="J390" s="380"/>
      <c r="K390" s="550"/>
      <c r="L390" s="380"/>
      <c r="M390" s="379"/>
      <c r="N390" s="379"/>
      <c r="O390" s="379"/>
      <c r="P390" s="380"/>
      <c r="S390" s="379"/>
    </row>
    <row r="391" spans="1:19" s="371" customFormat="1">
      <c r="A391" s="379"/>
      <c r="B391" s="379"/>
      <c r="C391" s="379"/>
      <c r="D391" s="379"/>
      <c r="E391" s="379"/>
      <c r="F391" s="379"/>
      <c r="G391" s="379"/>
      <c r="H391" s="379"/>
      <c r="I391" s="379"/>
      <c r="J391" s="380"/>
      <c r="K391" s="550"/>
      <c r="L391" s="380"/>
      <c r="M391" s="379"/>
      <c r="N391" s="379"/>
      <c r="O391" s="379"/>
      <c r="P391" s="380"/>
      <c r="S391" s="379"/>
    </row>
    <row r="392" spans="1:19" s="371" customFormat="1">
      <c r="A392" s="379"/>
      <c r="B392" s="379"/>
      <c r="C392" s="379"/>
      <c r="D392" s="379"/>
      <c r="E392" s="379"/>
      <c r="F392" s="379"/>
      <c r="G392" s="379"/>
      <c r="H392" s="379"/>
      <c r="I392" s="379"/>
      <c r="J392" s="380"/>
      <c r="K392" s="550"/>
      <c r="L392" s="380"/>
      <c r="M392" s="379"/>
      <c r="N392" s="379"/>
      <c r="O392" s="379"/>
      <c r="P392" s="380"/>
      <c r="S392" s="379"/>
    </row>
    <row r="393" spans="1:19" s="371" customFormat="1">
      <c r="A393" s="379"/>
      <c r="B393" s="379"/>
      <c r="C393" s="379"/>
      <c r="D393" s="379"/>
      <c r="E393" s="379"/>
      <c r="F393" s="379"/>
      <c r="G393" s="379"/>
      <c r="H393" s="379"/>
      <c r="I393" s="379"/>
      <c r="J393" s="380"/>
      <c r="K393" s="550"/>
      <c r="L393" s="380"/>
      <c r="M393" s="379"/>
      <c r="N393" s="379"/>
      <c r="O393" s="379"/>
      <c r="P393" s="380"/>
      <c r="S393" s="379"/>
    </row>
    <row r="394" spans="1:19" s="371" customFormat="1">
      <c r="A394" s="379"/>
      <c r="B394" s="379"/>
      <c r="C394" s="379"/>
      <c r="D394" s="379"/>
      <c r="E394" s="379"/>
      <c r="F394" s="379"/>
      <c r="G394" s="379"/>
      <c r="H394" s="379"/>
      <c r="I394" s="379"/>
      <c r="J394" s="380"/>
      <c r="K394" s="550"/>
      <c r="L394" s="380"/>
      <c r="M394" s="379"/>
      <c r="N394" s="379"/>
      <c r="O394" s="379"/>
      <c r="P394" s="380"/>
      <c r="S394" s="379"/>
    </row>
    <row r="395" spans="1:19" s="371" customFormat="1">
      <c r="A395" s="379"/>
      <c r="B395" s="379"/>
      <c r="C395" s="379"/>
      <c r="D395" s="379"/>
      <c r="E395" s="379"/>
      <c r="F395" s="379"/>
      <c r="G395" s="379"/>
      <c r="H395" s="379"/>
      <c r="I395" s="379"/>
      <c r="J395" s="380"/>
      <c r="K395" s="550"/>
      <c r="L395" s="380"/>
      <c r="M395" s="379"/>
      <c r="N395" s="379"/>
      <c r="O395" s="379"/>
      <c r="P395" s="380"/>
      <c r="S395" s="379"/>
    </row>
    <row r="396" spans="1:19" s="371" customFormat="1">
      <c r="A396" s="379"/>
      <c r="B396" s="379"/>
      <c r="C396" s="379"/>
      <c r="D396" s="379"/>
      <c r="E396" s="379"/>
      <c r="F396" s="379"/>
      <c r="G396" s="379"/>
      <c r="H396" s="379"/>
      <c r="I396" s="379"/>
      <c r="J396" s="380"/>
      <c r="K396" s="550"/>
      <c r="L396" s="380"/>
      <c r="M396" s="379"/>
      <c r="N396" s="379"/>
      <c r="O396" s="379"/>
      <c r="P396" s="380"/>
      <c r="S396" s="379"/>
    </row>
    <row r="397" spans="1:19" s="371" customFormat="1">
      <c r="A397" s="379"/>
      <c r="B397" s="379"/>
      <c r="C397" s="379"/>
      <c r="D397" s="379"/>
      <c r="E397" s="379"/>
      <c r="F397" s="379"/>
      <c r="G397" s="379"/>
      <c r="H397" s="379"/>
      <c r="I397" s="379"/>
      <c r="J397" s="380"/>
      <c r="K397" s="550"/>
      <c r="L397" s="380"/>
      <c r="M397" s="379"/>
      <c r="N397" s="379"/>
      <c r="O397" s="379"/>
      <c r="P397" s="380"/>
      <c r="S397" s="379"/>
    </row>
    <row r="398" spans="1:19" s="371" customFormat="1">
      <c r="A398" s="379"/>
      <c r="B398" s="379"/>
      <c r="C398" s="379"/>
      <c r="D398" s="379"/>
      <c r="E398" s="379"/>
      <c r="F398" s="379"/>
      <c r="G398" s="379"/>
      <c r="H398" s="379"/>
      <c r="I398" s="379"/>
      <c r="J398" s="380"/>
      <c r="K398" s="550"/>
      <c r="L398" s="380"/>
      <c r="M398" s="379"/>
      <c r="N398" s="379"/>
      <c r="O398" s="379"/>
      <c r="P398" s="380"/>
      <c r="S398" s="379"/>
    </row>
    <row r="399" spans="1:19" s="371" customFormat="1">
      <c r="A399" s="379"/>
      <c r="B399" s="379"/>
      <c r="C399" s="379"/>
      <c r="D399" s="379"/>
      <c r="E399" s="379"/>
      <c r="F399" s="379"/>
      <c r="G399" s="379"/>
      <c r="H399" s="379"/>
      <c r="I399" s="379"/>
      <c r="J399" s="380"/>
      <c r="K399" s="550"/>
      <c r="L399" s="380"/>
      <c r="M399" s="379"/>
      <c r="N399" s="379"/>
      <c r="O399" s="379"/>
      <c r="P399" s="380"/>
      <c r="S399" s="379"/>
    </row>
    <row r="400" spans="1:19" s="371" customFormat="1">
      <c r="A400" s="379"/>
      <c r="B400" s="379"/>
      <c r="C400" s="379"/>
      <c r="D400" s="379"/>
      <c r="E400" s="379"/>
      <c r="F400" s="379"/>
      <c r="G400" s="379"/>
      <c r="H400" s="379"/>
      <c r="I400" s="379"/>
      <c r="J400" s="380"/>
      <c r="K400" s="550"/>
      <c r="L400" s="380"/>
      <c r="M400" s="379"/>
      <c r="N400" s="379"/>
      <c r="O400" s="379"/>
      <c r="P400" s="380"/>
      <c r="S400" s="379"/>
    </row>
    <row r="401" spans="1:19" s="371" customFormat="1">
      <c r="A401" s="379"/>
      <c r="B401" s="379"/>
      <c r="C401" s="379"/>
      <c r="D401" s="379"/>
      <c r="E401" s="379"/>
      <c r="F401" s="379"/>
      <c r="G401" s="379"/>
      <c r="H401" s="379"/>
      <c r="I401" s="379"/>
      <c r="J401" s="380"/>
      <c r="K401" s="550"/>
      <c r="L401" s="380"/>
      <c r="M401" s="379"/>
      <c r="N401" s="379"/>
      <c r="O401" s="379"/>
      <c r="P401" s="380"/>
      <c r="S401" s="379"/>
    </row>
    <row r="402" spans="1:19" s="371" customFormat="1">
      <c r="A402" s="379"/>
      <c r="B402" s="379"/>
      <c r="C402" s="379"/>
      <c r="D402" s="379"/>
      <c r="E402" s="379"/>
      <c r="F402" s="379"/>
      <c r="G402" s="379"/>
      <c r="H402" s="379"/>
      <c r="I402" s="379"/>
      <c r="J402" s="380"/>
      <c r="K402" s="550"/>
      <c r="L402" s="380"/>
      <c r="M402" s="379"/>
      <c r="N402" s="379"/>
      <c r="O402" s="379"/>
      <c r="P402" s="380"/>
      <c r="S402" s="379"/>
    </row>
    <row r="403" spans="1:19" s="371" customFormat="1">
      <c r="A403" s="379"/>
      <c r="B403" s="379"/>
      <c r="C403" s="379"/>
      <c r="D403" s="379"/>
      <c r="E403" s="379"/>
      <c r="F403" s="379"/>
      <c r="G403" s="379"/>
      <c r="H403" s="379"/>
      <c r="I403" s="379"/>
      <c r="J403" s="380"/>
      <c r="K403" s="550"/>
      <c r="L403" s="380"/>
      <c r="M403" s="379"/>
      <c r="N403" s="379"/>
      <c r="O403" s="379"/>
      <c r="P403" s="380"/>
      <c r="S403" s="379"/>
    </row>
    <row r="404" spans="1:19" s="371" customFormat="1">
      <c r="A404" s="379"/>
      <c r="B404" s="379"/>
      <c r="C404" s="379"/>
      <c r="D404" s="379"/>
      <c r="E404" s="379"/>
      <c r="F404" s="379"/>
      <c r="G404" s="379"/>
      <c r="H404" s="379"/>
      <c r="I404" s="379"/>
      <c r="J404" s="380"/>
      <c r="K404" s="550"/>
      <c r="L404" s="380"/>
      <c r="M404" s="379"/>
      <c r="N404" s="379"/>
      <c r="O404" s="379"/>
      <c r="P404" s="380"/>
      <c r="S404" s="379"/>
    </row>
    <row r="405" spans="1:19" s="371" customFormat="1">
      <c r="A405" s="379"/>
      <c r="B405" s="379"/>
      <c r="C405" s="379"/>
      <c r="D405" s="379"/>
      <c r="E405" s="379"/>
      <c r="F405" s="379"/>
      <c r="G405" s="379"/>
      <c r="H405" s="379"/>
      <c r="I405" s="379"/>
      <c r="J405" s="380"/>
      <c r="K405" s="550"/>
      <c r="L405" s="380"/>
      <c r="M405" s="379"/>
      <c r="N405" s="379"/>
      <c r="O405" s="379"/>
      <c r="P405" s="380"/>
      <c r="S405" s="379"/>
    </row>
    <row r="406" spans="1:19" s="371" customFormat="1">
      <c r="A406" s="379"/>
      <c r="B406" s="379"/>
      <c r="C406" s="379"/>
      <c r="D406" s="379"/>
      <c r="E406" s="379"/>
      <c r="F406" s="379"/>
      <c r="G406" s="379"/>
      <c r="H406" s="379"/>
      <c r="I406" s="379"/>
      <c r="J406" s="380"/>
      <c r="K406" s="550"/>
      <c r="L406" s="380"/>
      <c r="M406" s="379"/>
      <c r="N406" s="379"/>
      <c r="O406" s="379"/>
      <c r="P406" s="380"/>
      <c r="S406" s="379"/>
    </row>
    <row r="407" spans="1:19" s="371" customFormat="1">
      <c r="A407" s="379"/>
      <c r="B407" s="379"/>
      <c r="C407" s="379"/>
      <c r="D407" s="379"/>
      <c r="E407" s="379"/>
      <c r="F407" s="379"/>
      <c r="G407" s="379"/>
      <c r="H407" s="379"/>
      <c r="I407" s="379"/>
      <c r="J407" s="380"/>
      <c r="K407" s="550"/>
      <c r="L407" s="380"/>
      <c r="M407" s="379"/>
      <c r="N407" s="379"/>
      <c r="O407" s="379"/>
      <c r="P407" s="380"/>
      <c r="S407" s="379"/>
    </row>
    <row r="408" spans="1:19" s="371" customFormat="1">
      <c r="A408" s="379"/>
      <c r="B408" s="379"/>
      <c r="C408" s="379"/>
      <c r="D408" s="379"/>
      <c r="E408" s="379"/>
      <c r="F408" s="379"/>
      <c r="G408" s="379"/>
      <c r="H408" s="379"/>
      <c r="I408" s="379"/>
      <c r="J408" s="380"/>
      <c r="K408" s="550"/>
      <c r="L408" s="380"/>
      <c r="M408" s="379"/>
      <c r="N408" s="379"/>
      <c r="O408" s="379"/>
      <c r="P408" s="380"/>
      <c r="S408" s="379"/>
    </row>
    <row r="409" spans="1:19" s="371" customFormat="1">
      <c r="A409" s="379"/>
      <c r="B409" s="379"/>
      <c r="C409" s="379"/>
      <c r="D409" s="379"/>
      <c r="E409" s="379"/>
      <c r="F409" s="379"/>
      <c r="G409" s="379"/>
      <c r="H409" s="379"/>
      <c r="I409" s="379"/>
      <c r="J409" s="380"/>
      <c r="K409" s="550"/>
      <c r="L409" s="380"/>
      <c r="M409" s="379"/>
      <c r="N409" s="379"/>
      <c r="O409" s="379"/>
      <c r="P409" s="380"/>
      <c r="S409" s="379"/>
    </row>
    <row r="410" spans="1:19" s="371" customFormat="1">
      <c r="A410" s="379"/>
      <c r="B410" s="379"/>
      <c r="C410" s="379"/>
      <c r="D410" s="379"/>
      <c r="E410" s="379"/>
      <c r="F410" s="379"/>
      <c r="G410" s="379"/>
      <c r="H410" s="379"/>
      <c r="I410" s="379"/>
      <c r="J410" s="380"/>
      <c r="K410" s="550"/>
      <c r="L410" s="380"/>
      <c r="M410" s="379"/>
      <c r="N410" s="379"/>
      <c r="O410" s="379"/>
      <c r="P410" s="380"/>
      <c r="S410" s="379"/>
    </row>
    <row r="411" spans="1:19" s="371" customFormat="1">
      <c r="A411" s="379"/>
      <c r="B411" s="379"/>
      <c r="C411" s="379"/>
      <c r="D411" s="379"/>
      <c r="E411" s="379"/>
      <c r="F411" s="379"/>
      <c r="G411" s="379"/>
      <c r="H411" s="379"/>
      <c r="I411" s="379"/>
      <c r="J411" s="380"/>
      <c r="K411" s="550"/>
      <c r="L411" s="380"/>
      <c r="M411" s="379"/>
      <c r="N411" s="379"/>
      <c r="O411" s="379"/>
      <c r="P411" s="380"/>
      <c r="S411" s="379"/>
    </row>
    <row r="412" spans="1:19" s="371" customFormat="1">
      <c r="A412" s="379"/>
      <c r="B412" s="379"/>
      <c r="C412" s="379"/>
      <c r="D412" s="379"/>
      <c r="E412" s="379"/>
      <c r="F412" s="379"/>
      <c r="G412" s="379"/>
      <c r="H412" s="379"/>
      <c r="I412" s="379"/>
      <c r="J412" s="380"/>
      <c r="K412" s="550"/>
      <c r="L412" s="380"/>
      <c r="M412" s="379"/>
      <c r="N412" s="379"/>
      <c r="O412" s="379"/>
      <c r="P412" s="380"/>
      <c r="S412" s="379"/>
    </row>
    <row r="413" spans="1:19" s="371" customFormat="1">
      <c r="A413" s="379"/>
      <c r="B413" s="379"/>
      <c r="C413" s="379"/>
      <c r="D413" s="379"/>
      <c r="E413" s="379"/>
      <c r="F413" s="379"/>
      <c r="G413" s="379"/>
      <c r="H413" s="379"/>
      <c r="I413" s="379"/>
      <c r="J413" s="380"/>
      <c r="K413" s="550"/>
      <c r="L413" s="380"/>
      <c r="M413" s="379"/>
      <c r="N413" s="379"/>
      <c r="O413" s="379"/>
      <c r="P413" s="380"/>
      <c r="S413" s="379"/>
    </row>
    <row r="414" spans="1:19" s="371" customFormat="1">
      <c r="A414" s="379"/>
      <c r="B414" s="379"/>
      <c r="C414" s="379"/>
      <c r="D414" s="379"/>
      <c r="E414" s="379"/>
      <c r="F414" s="379"/>
      <c r="G414" s="379"/>
      <c r="H414" s="379"/>
      <c r="I414" s="379"/>
      <c r="J414" s="380"/>
      <c r="K414" s="550"/>
      <c r="L414" s="380"/>
      <c r="M414" s="379"/>
      <c r="N414" s="379"/>
      <c r="O414" s="379"/>
      <c r="P414" s="380"/>
      <c r="S414" s="379"/>
    </row>
    <row r="415" spans="1:19" s="371" customFormat="1">
      <c r="A415" s="379"/>
      <c r="B415" s="379"/>
      <c r="C415" s="379"/>
      <c r="D415" s="379"/>
      <c r="E415" s="379"/>
      <c r="F415" s="379"/>
      <c r="G415" s="379"/>
      <c r="H415" s="379"/>
      <c r="I415" s="379"/>
      <c r="J415" s="380"/>
      <c r="K415" s="550"/>
      <c r="L415" s="380"/>
      <c r="M415" s="379"/>
      <c r="N415" s="379"/>
      <c r="O415" s="379"/>
      <c r="P415" s="380"/>
      <c r="S415" s="379"/>
    </row>
    <row r="416" spans="1:19" s="371" customFormat="1">
      <c r="A416" s="379"/>
      <c r="B416" s="379"/>
      <c r="C416" s="379"/>
      <c r="D416" s="379"/>
      <c r="E416" s="379"/>
      <c r="F416" s="379"/>
      <c r="G416" s="379"/>
      <c r="H416" s="379"/>
      <c r="I416" s="379"/>
      <c r="J416" s="380"/>
      <c r="K416" s="550"/>
      <c r="L416" s="380"/>
      <c r="M416" s="379"/>
      <c r="N416" s="379"/>
      <c r="O416" s="379"/>
      <c r="P416" s="380"/>
      <c r="S416" s="379"/>
    </row>
    <row r="417" spans="1:19" s="371" customFormat="1">
      <c r="A417" s="379"/>
      <c r="B417" s="379"/>
      <c r="C417" s="379"/>
      <c r="D417" s="379"/>
      <c r="E417" s="379"/>
      <c r="F417" s="379"/>
      <c r="G417" s="379"/>
      <c r="H417" s="379"/>
      <c r="I417" s="379"/>
      <c r="J417" s="380"/>
      <c r="K417" s="550"/>
      <c r="L417" s="380"/>
      <c r="M417" s="379"/>
      <c r="N417" s="379"/>
      <c r="O417" s="379"/>
      <c r="P417" s="380"/>
      <c r="S417" s="379"/>
    </row>
    <row r="418" spans="1:19" s="371" customFormat="1">
      <c r="A418" s="379"/>
      <c r="B418" s="379"/>
      <c r="C418" s="379"/>
      <c r="D418" s="379"/>
      <c r="E418" s="379"/>
      <c r="F418" s="379"/>
      <c r="G418" s="379"/>
      <c r="H418" s="379"/>
      <c r="I418" s="379"/>
      <c r="J418" s="380"/>
      <c r="K418" s="550"/>
      <c r="L418" s="380"/>
      <c r="M418" s="379"/>
      <c r="N418" s="379"/>
      <c r="O418" s="379"/>
      <c r="P418" s="380"/>
      <c r="S418" s="379"/>
    </row>
    <row r="419" spans="1:19" s="371" customFormat="1">
      <c r="A419" s="379"/>
      <c r="B419" s="379"/>
      <c r="C419" s="379"/>
      <c r="D419" s="379"/>
      <c r="E419" s="379"/>
      <c r="F419" s="379"/>
      <c r="G419" s="379"/>
      <c r="H419" s="379"/>
      <c r="I419" s="379"/>
      <c r="J419" s="380"/>
      <c r="K419" s="550"/>
      <c r="L419" s="380"/>
      <c r="M419" s="379"/>
      <c r="N419" s="379"/>
      <c r="O419" s="379"/>
      <c r="P419" s="380"/>
      <c r="S419" s="379"/>
    </row>
    <row r="420" spans="1:19" s="371" customFormat="1">
      <c r="A420" s="379"/>
      <c r="B420" s="379"/>
      <c r="C420" s="379"/>
      <c r="D420" s="379"/>
      <c r="E420" s="379"/>
      <c r="F420" s="379"/>
      <c r="G420" s="379"/>
      <c r="H420" s="379"/>
      <c r="I420" s="379"/>
      <c r="J420" s="380"/>
      <c r="K420" s="550"/>
      <c r="L420" s="380"/>
      <c r="M420" s="379"/>
      <c r="N420" s="379"/>
      <c r="O420" s="379"/>
      <c r="P420" s="380"/>
      <c r="S420" s="379"/>
    </row>
    <row r="421" spans="1:19" s="371" customFormat="1">
      <c r="A421" s="379"/>
      <c r="B421" s="379"/>
      <c r="C421" s="379"/>
      <c r="D421" s="379"/>
      <c r="E421" s="379"/>
      <c r="F421" s="379"/>
      <c r="G421" s="379"/>
      <c r="H421" s="379"/>
      <c r="I421" s="379"/>
      <c r="J421" s="380"/>
      <c r="K421" s="550"/>
      <c r="L421" s="380"/>
      <c r="M421" s="379"/>
      <c r="N421" s="379"/>
      <c r="O421" s="379"/>
      <c r="P421" s="380"/>
      <c r="S421" s="379"/>
    </row>
    <row r="422" spans="1:19" s="371" customFormat="1">
      <c r="A422" s="379"/>
      <c r="B422" s="379"/>
      <c r="C422" s="379"/>
      <c r="D422" s="379"/>
      <c r="E422" s="379"/>
      <c r="F422" s="379"/>
      <c r="G422" s="379"/>
      <c r="H422" s="379"/>
      <c r="I422" s="379"/>
      <c r="J422" s="380"/>
      <c r="K422" s="550"/>
      <c r="L422" s="380"/>
      <c r="M422" s="379"/>
      <c r="N422" s="379"/>
      <c r="O422" s="379"/>
      <c r="P422" s="380"/>
      <c r="S422" s="379"/>
    </row>
    <row r="423" spans="1:19" s="371" customFormat="1">
      <c r="A423" s="379"/>
      <c r="B423" s="379"/>
      <c r="C423" s="379"/>
      <c r="D423" s="379"/>
      <c r="E423" s="379"/>
      <c r="F423" s="379"/>
      <c r="G423" s="379"/>
      <c r="H423" s="379"/>
      <c r="I423" s="379"/>
      <c r="J423" s="380"/>
      <c r="K423" s="550"/>
      <c r="L423" s="380"/>
      <c r="M423" s="379"/>
      <c r="N423" s="379"/>
      <c r="O423" s="379"/>
      <c r="P423" s="380"/>
      <c r="S423" s="379"/>
    </row>
    <row r="424" spans="1:19" s="371" customFormat="1">
      <c r="A424" s="379"/>
      <c r="B424" s="379"/>
      <c r="C424" s="379"/>
      <c r="D424" s="379"/>
      <c r="E424" s="379"/>
      <c r="F424" s="379"/>
      <c r="G424" s="379"/>
      <c r="H424" s="379"/>
      <c r="I424" s="379"/>
      <c r="J424" s="380"/>
      <c r="K424" s="550"/>
      <c r="L424" s="380"/>
      <c r="M424" s="379"/>
      <c r="N424" s="379"/>
      <c r="O424" s="379"/>
      <c r="P424" s="380"/>
      <c r="S424" s="379"/>
    </row>
    <row r="425" spans="1:19" s="371" customFormat="1">
      <c r="A425" s="379"/>
      <c r="B425" s="379"/>
      <c r="C425" s="379"/>
      <c r="D425" s="379"/>
      <c r="E425" s="379"/>
      <c r="F425" s="379"/>
      <c r="G425" s="379"/>
      <c r="H425" s="379"/>
      <c r="I425" s="379"/>
      <c r="J425" s="380"/>
      <c r="K425" s="550"/>
      <c r="L425" s="380"/>
      <c r="M425" s="379"/>
      <c r="N425" s="379"/>
      <c r="O425" s="379"/>
      <c r="P425" s="380"/>
      <c r="S425" s="379"/>
    </row>
    <row r="426" spans="1:19" s="371" customFormat="1">
      <c r="A426" s="379"/>
      <c r="B426" s="379"/>
      <c r="C426" s="379"/>
      <c r="D426" s="379"/>
      <c r="E426" s="379"/>
      <c r="F426" s="379"/>
      <c r="G426" s="379"/>
      <c r="H426" s="379"/>
      <c r="I426" s="379"/>
      <c r="J426" s="380"/>
      <c r="K426" s="550"/>
      <c r="L426" s="380"/>
      <c r="M426" s="379"/>
      <c r="N426" s="379"/>
      <c r="O426" s="379"/>
      <c r="P426" s="380"/>
      <c r="S426" s="379"/>
    </row>
    <row r="427" spans="1:19" s="371" customFormat="1">
      <c r="A427" s="379"/>
      <c r="B427" s="379"/>
      <c r="C427" s="379"/>
      <c r="D427" s="379"/>
      <c r="E427" s="379"/>
      <c r="F427" s="379"/>
      <c r="G427" s="379"/>
      <c r="H427" s="379"/>
      <c r="I427" s="379"/>
      <c r="J427" s="380"/>
      <c r="K427" s="550"/>
      <c r="L427" s="380"/>
      <c r="M427" s="379"/>
      <c r="N427" s="379"/>
      <c r="O427" s="379"/>
      <c r="P427" s="380"/>
      <c r="S427" s="379"/>
    </row>
    <row r="428" spans="1:19" s="371" customFormat="1">
      <c r="A428" s="379"/>
      <c r="B428" s="379"/>
      <c r="C428" s="379"/>
      <c r="D428" s="379"/>
      <c r="E428" s="379"/>
      <c r="F428" s="379"/>
      <c r="G428" s="379"/>
      <c r="H428" s="379"/>
      <c r="I428" s="379"/>
      <c r="J428" s="380"/>
      <c r="K428" s="550"/>
      <c r="L428" s="380"/>
      <c r="M428" s="379"/>
      <c r="N428" s="379"/>
      <c r="O428" s="379"/>
      <c r="P428" s="380"/>
      <c r="S428" s="379"/>
    </row>
    <row r="429" spans="1:19" s="371" customFormat="1">
      <c r="A429" s="379"/>
      <c r="B429" s="379"/>
      <c r="C429" s="379"/>
      <c r="D429" s="379"/>
      <c r="E429" s="379"/>
      <c r="F429" s="379"/>
      <c r="G429" s="379"/>
      <c r="H429" s="379"/>
      <c r="I429" s="379"/>
      <c r="J429" s="380"/>
      <c r="K429" s="550"/>
      <c r="L429" s="380"/>
      <c r="M429" s="379"/>
      <c r="N429" s="379"/>
      <c r="O429" s="379"/>
      <c r="P429" s="380"/>
      <c r="S429" s="379"/>
    </row>
    <row r="430" spans="1:19" s="371" customFormat="1">
      <c r="A430" s="379"/>
      <c r="B430" s="379"/>
      <c r="C430" s="379"/>
      <c r="D430" s="379"/>
      <c r="E430" s="379"/>
      <c r="F430" s="379"/>
      <c r="G430" s="379"/>
      <c r="H430" s="379"/>
      <c r="I430" s="379"/>
      <c r="J430" s="380"/>
      <c r="K430" s="550"/>
      <c r="L430" s="380"/>
      <c r="M430" s="379"/>
      <c r="N430" s="379"/>
      <c r="O430" s="379"/>
      <c r="P430" s="380"/>
      <c r="S430" s="379"/>
    </row>
    <row r="431" spans="1:19" s="371" customFormat="1">
      <c r="A431" s="379"/>
      <c r="B431" s="379"/>
      <c r="C431" s="379"/>
      <c r="D431" s="379"/>
      <c r="E431" s="379"/>
      <c r="F431" s="379"/>
      <c r="G431" s="379"/>
      <c r="H431" s="379"/>
      <c r="I431" s="379"/>
      <c r="J431" s="380"/>
      <c r="K431" s="550"/>
      <c r="L431" s="380"/>
      <c r="M431" s="379"/>
      <c r="N431" s="379"/>
      <c r="O431" s="379"/>
      <c r="P431" s="380"/>
      <c r="S431" s="379"/>
    </row>
    <row r="432" spans="1:19" s="371" customFormat="1">
      <c r="A432" s="379"/>
      <c r="B432" s="379"/>
      <c r="C432" s="379"/>
      <c r="D432" s="379"/>
      <c r="E432" s="379"/>
      <c r="F432" s="379"/>
      <c r="G432" s="379"/>
      <c r="H432" s="379"/>
      <c r="I432" s="379"/>
      <c r="J432" s="380"/>
      <c r="K432" s="550"/>
      <c r="L432" s="380"/>
      <c r="M432" s="379"/>
      <c r="N432" s="379"/>
      <c r="O432" s="379"/>
      <c r="P432" s="380"/>
      <c r="S432" s="379"/>
    </row>
    <row r="433" spans="1:19" s="371" customFormat="1">
      <c r="A433" s="379"/>
      <c r="B433" s="379"/>
      <c r="C433" s="379"/>
      <c r="D433" s="379"/>
      <c r="E433" s="379"/>
      <c r="F433" s="379"/>
      <c r="G433" s="379"/>
      <c r="H433" s="379"/>
      <c r="I433" s="379"/>
      <c r="J433" s="380"/>
      <c r="K433" s="550"/>
      <c r="L433" s="380"/>
      <c r="M433" s="379"/>
      <c r="N433" s="379"/>
      <c r="O433" s="379"/>
      <c r="P433" s="380"/>
      <c r="S433" s="379"/>
    </row>
    <row r="434" spans="1:19" s="371" customFormat="1">
      <c r="A434" s="379"/>
      <c r="B434" s="379"/>
      <c r="C434" s="379"/>
      <c r="D434" s="379"/>
      <c r="E434" s="379"/>
      <c r="F434" s="379"/>
      <c r="G434" s="379"/>
      <c r="H434" s="379"/>
      <c r="I434" s="379"/>
      <c r="J434" s="380"/>
      <c r="K434" s="550"/>
      <c r="L434" s="380"/>
      <c r="M434" s="379"/>
      <c r="N434" s="379"/>
      <c r="O434" s="379"/>
      <c r="P434" s="380"/>
      <c r="S434" s="379"/>
    </row>
    <row r="435" spans="1:19" s="371" customFormat="1">
      <c r="A435" s="379"/>
      <c r="B435" s="379"/>
      <c r="C435" s="379"/>
      <c r="D435" s="379"/>
      <c r="E435" s="379"/>
      <c r="F435" s="379"/>
      <c r="G435" s="379"/>
      <c r="H435" s="379"/>
      <c r="I435" s="379"/>
      <c r="J435" s="380"/>
      <c r="K435" s="550"/>
      <c r="L435" s="380"/>
      <c r="M435" s="379"/>
      <c r="N435" s="379"/>
      <c r="O435" s="379"/>
      <c r="P435" s="380"/>
      <c r="S435" s="379"/>
    </row>
    <row r="436" spans="1:19" s="371" customFormat="1">
      <c r="A436" s="379"/>
      <c r="B436" s="379"/>
      <c r="C436" s="379"/>
      <c r="D436" s="379"/>
      <c r="E436" s="379"/>
      <c r="F436" s="379"/>
      <c r="G436" s="379"/>
      <c r="H436" s="379"/>
      <c r="I436" s="379"/>
      <c r="J436" s="380"/>
      <c r="K436" s="550"/>
      <c r="L436" s="380"/>
      <c r="M436" s="379"/>
      <c r="N436" s="379"/>
      <c r="O436" s="379"/>
      <c r="P436" s="380"/>
      <c r="S436" s="379"/>
    </row>
    <row r="437" spans="1:19" s="371" customFormat="1">
      <c r="A437" s="379"/>
      <c r="B437" s="379"/>
      <c r="C437" s="379"/>
      <c r="D437" s="379"/>
      <c r="E437" s="379"/>
      <c r="F437" s="379"/>
      <c r="G437" s="379"/>
      <c r="H437" s="379"/>
      <c r="I437" s="379"/>
      <c r="J437" s="380"/>
      <c r="K437" s="550"/>
      <c r="L437" s="380"/>
      <c r="M437" s="379"/>
      <c r="N437" s="379"/>
      <c r="O437" s="379"/>
      <c r="P437" s="380"/>
      <c r="S437" s="379"/>
    </row>
    <row r="438" spans="1:19" s="371" customFormat="1">
      <c r="A438" s="379"/>
      <c r="B438" s="379"/>
      <c r="C438" s="379"/>
      <c r="D438" s="379"/>
      <c r="E438" s="379"/>
      <c r="F438" s="379"/>
      <c r="G438" s="379"/>
      <c r="H438" s="379"/>
      <c r="I438" s="379"/>
      <c r="J438" s="380"/>
      <c r="K438" s="550"/>
      <c r="L438" s="380"/>
      <c r="M438" s="379"/>
      <c r="N438" s="379"/>
      <c r="O438" s="379"/>
      <c r="P438" s="380"/>
      <c r="S438" s="379"/>
    </row>
    <row r="439" spans="1:19" s="371" customFormat="1">
      <c r="A439" s="379"/>
      <c r="B439" s="379"/>
      <c r="C439" s="379"/>
      <c r="D439" s="379"/>
      <c r="E439" s="379"/>
      <c r="F439" s="379"/>
      <c r="G439" s="379"/>
      <c r="H439" s="379"/>
      <c r="I439" s="379"/>
      <c r="J439" s="380"/>
      <c r="K439" s="550"/>
      <c r="L439" s="380"/>
      <c r="M439" s="379"/>
      <c r="N439" s="379"/>
      <c r="O439" s="379"/>
      <c r="P439" s="380"/>
      <c r="S439" s="379"/>
    </row>
    <row r="440" spans="1:19" s="371" customFormat="1">
      <c r="A440" s="379"/>
      <c r="B440" s="379"/>
      <c r="C440" s="379"/>
      <c r="D440" s="379"/>
      <c r="E440" s="379"/>
      <c r="F440" s="379"/>
      <c r="G440" s="379"/>
      <c r="H440" s="379"/>
      <c r="I440" s="379"/>
      <c r="J440" s="380"/>
      <c r="K440" s="550"/>
      <c r="L440" s="380"/>
      <c r="M440" s="379"/>
      <c r="N440" s="379"/>
      <c r="O440" s="379"/>
      <c r="P440" s="380"/>
      <c r="S440" s="379"/>
    </row>
    <row r="441" spans="1:19" s="371" customFormat="1">
      <c r="A441" s="379"/>
      <c r="B441" s="379"/>
      <c r="C441" s="379"/>
      <c r="D441" s="379"/>
      <c r="E441" s="379"/>
      <c r="F441" s="379"/>
      <c r="G441" s="379"/>
      <c r="H441" s="379"/>
      <c r="I441" s="379"/>
      <c r="J441" s="380"/>
      <c r="K441" s="550"/>
      <c r="L441" s="380"/>
      <c r="M441" s="379"/>
      <c r="N441" s="379"/>
      <c r="O441" s="379"/>
      <c r="P441" s="380"/>
      <c r="S441" s="379"/>
    </row>
    <row r="442" spans="1:19" s="371" customFormat="1">
      <c r="A442" s="379"/>
      <c r="B442" s="379"/>
      <c r="C442" s="379"/>
      <c r="D442" s="379"/>
      <c r="E442" s="379"/>
      <c r="F442" s="379"/>
      <c r="G442" s="379"/>
      <c r="H442" s="379"/>
      <c r="I442" s="379"/>
      <c r="J442" s="380"/>
      <c r="K442" s="550"/>
      <c r="L442" s="380"/>
      <c r="M442" s="379"/>
      <c r="N442" s="379"/>
      <c r="O442" s="379"/>
      <c r="P442" s="380"/>
      <c r="S442" s="379"/>
    </row>
    <row r="443" spans="1:19" s="371" customFormat="1">
      <c r="A443" s="379"/>
      <c r="B443" s="379"/>
      <c r="C443" s="379"/>
      <c r="D443" s="379"/>
      <c r="E443" s="379"/>
      <c r="F443" s="379"/>
      <c r="G443" s="379"/>
      <c r="H443" s="379"/>
      <c r="I443" s="379"/>
      <c r="J443" s="380"/>
      <c r="K443" s="550"/>
      <c r="L443" s="380"/>
      <c r="M443" s="379"/>
      <c r="N443" s="379"/>
      <c r="O443" s="379"/>
      <c r="P443" s="380"/>
      <c r="S443" s="379"/>
    </row>
    <row r="444" spans="1:19" s="371" customFormat="1">
      <c r="A444" s="379"/>
      <c r="B444" s="379"/>
      <c r="C444" s="379"/>
      <c r="D444" s="379"/>
      <c r="E444" s="379"/>
      <c r="F444" s="379"/>
      <c r="G444" s="379"/>
      <c r="H444" s="379"/>
      <c r="I444" s="379"/>
      <c r="J444" s="380"/>
      <c r="K444" s="550"/>
      <c r="L444" s="380"/>
      <c r="M444" s="379"/>
      <c r="N444" s="379"/>
      <c r="O444" s="379"/>
      <c r="P444" s="380"/>
      <c r="S444" s="379"/>
    </row>
    <row r="445" spans="1:19" s="371" customFormat="1">
      <c r="A445" s="379"/>
      <c r="B445" s="379"/>
      <c r="C445" s="379"/>
      <c r="D445" s="379"/>
      <c r="E445" s="379"/>
      <c r="F445" s="379"/>
      <c r="G445" s="379"/>
      <c r="H445" s="379"/>
      <c r="I445" s="379"/>
      <c r="J445" s="380"/>
      <c r="K445" s="550"/>
      <c r="L445" s="380"/>
      <c r="M445" s="379"/>
      <c r="N445" s="379"/>
      <c r="O445" s="379"/>
      <c r="P445" s="380"/>
      <c r="S445" s="379"/>
    </row>
    <row r="446" spans="1:19" s="371" customFormat="1">
      <c r="A446" s="379"/>
      <c r="B446" s="379"/>
      <c r="C446" s="379"/>
      <c r="D446" s="379"/>
      <c r="E446" s="379"/>
      <c r="F446" s="379"/>
      <c r="G446" s="379"/>
      <c r="H446" s="379"/>
      <c r="I446" s="379"/>
      <c r="J446" s="380"/>
      <c r="K446" s="550"/>
      <c r="L446" s="380"/>
      <c r="M446" s="379"/>
      <c r="N446" s="379"/>
      <c r="O446" s="379"/>
      <c r="P446" s="380"/>
      <c r="S446" s="379"/>
    </row>
    <row r="447" spans="1:19" s="371" customFormat="1">
      <c r="A447" s="379"/>
      <c r="B447" s="379"/>
      <c r="C447" s="379"/>
      <c r="D447" s="379"/>
      <c r="E447" s="379"/>
      <c r="F447" s="379"/>
      <c r="G447" s="379"/>
      <c r="H447" s="379"/>
      <c r="I447" s="379"/>
      <c r="J447" s="380"/>
      <c r="K447" s="550"/>
      <c r="L447" s="380"/>
      <c r="M447" s="379"/>
      <c r="N447" s="379"/>
      <c r="O447" s="379"/>
      <c r="P447" s="380"/>
      <c r="S447" s="379"/>
    </row>
    <row r="448" spans="1:19" s="371" customFormat="1">
      <c r="A448" s="379"/>
      <c r="B448" s="379"/>
      <c r="C448" s="379"/>
      <c r="D448" s="379"/>
      <c r="E448" s="379"/>
      <c r="F448" s="379"/>
      <c r="G448" s="379"/>
      <c r="H448" s="379"/>
      <c r="I448" s="379"/>
      <c r="J448" s="380"/>
      <c r="K448" s="550"/>
      <c r="L448" s="380"/>
      <c r="M448" s="379"/>
      <c r="N448" s="379"/>
      <c r="O448" s="379"/>
      <c r="P448" s="380"/>
      <c r="S448" s="379"/>
    </row>
    <row r="449" spans="1:19" s="371" customFormat="1">
      <c r="A449" s="379"/>
      <c r="B449" s="379"/>
      <c r="C449" s="379"/>
      <c r="D449" s="379"/>
      <c r="E449" s="379"/>
      <c r="F449" s="379"/>
      <c r="G449" s="379"/>
      <c r="H449" s="379"/>
      <c r="I449" s="379"/>
      <c r="J449" s="380"/>
      <c r="K449" s="550"/>
      <c r="L449" s="380"/>
      <c r="M449" s="379"/>
      <c r="N449" s="379"/>
      <c r="O449" s="379"/>
      <c r="P449" s="380"/>
      <c r="S449" s="379"/>
    </row>
    <row r="450" spans="1:19" s="371" customFormat="1">
      <c r="A450" s="379"/>
      <c r="B450" s="379"/>
      <c r="C450" s="379"/>
      <c r="D450" s="379"/>
      <c r="E450" s="379"/>
      <c r="F450" s="379"/>
      <c r="G450" s="379"/>
      <c r="H450" s="379"/>
      <c r="I450" s="379"/>
      <c r="J450" s="380"/>
      <c r="K450" s="550"/>
      <c r="L450" s="380"/>
      <c r="M450" s="379"/>
      <c r="N450" s="379"/>
      <c r="O450" s="379"/>
      <c r="P450" s="380"/>
      <c r="S450" s="379"/>
    </row>
    <row r="451" spans="1:19" s="371" customFormat="1">
      <c r="A451" s="379"/>
      <c r="B451" s="379"/>
      <c r="C451" s="379"/>
      <c r="D451" s="379"/>
      <c r="E451" s="379"/>
      <c r="F451" s="379"/>
      <c r="G451" s="379"/>
      <c r="H451" s="379"/>
      <c r="I451" s="379"/>
      <c r="J451" s="380"/>
      <c r="K451" s="550"/>
      <c r="L451" s="380"/>
      <c r="M451" s="379"/>
      <c r="N451" s="379"/>
      <c r="O451" s="379"/>
      <c r="P451" s="380"/>
      <c r="S451" s="379"/>
    </row>
    <row r="452" spans="1:19" s="371" customFormat="1">
      <c r="A452" s="379"/>
      <c r="B452" s="379"/>
      <c r="C452" s="379"/>
      <c r="D452" s="379"/>
      <c r="E452" s="379"/>
      <c r="F452" s="379"/>
      <c r="G452" s="379"/>
      <c r="H452" s="379"/>
      <c r="I452" s="379"/>
      <c r="J452" s="380"/>
      <c r="K452" s="550"/>
      <c r="L452" s="380"/>
      <c r="M452" s="379"/>
      <c r="N452" s="379"/>
      <c r="O452" s="379"/>
      <c r="P452" s="380"/>
      <c r="S452" s="379"/>
    </row>
    <row r="453" spans="1:19" s="371" customFormat="1">
      <c r="A453" s="379"/>
      <c r="B453" s="379"/>
      <c r="C453" s="379"/>
      <c r="D453" s="379"/>
      <c r="E453" s="379"/>
      <c r="F453" s="379"/>
      <c r="G453" s="379"/>
      <c r="H453" s="379"/>
      <c r="I453" s="379"/>
      <c r="J453" s="380"/>
      <c r="K453" s="550"/>
      <c r="L453" s="380"/>
      <c r="M453" s="379"/>
      <c r="N453" s="379"/>
      <c r="O453" s="379"/>
      <c r="P453" s="380"/>
      <c r="S453" s="379"/>
    </row>
    <row r="454" spans="1:19" s="371" customFormat="1">
      <c r="A454" s="379"/>
      <c r="B454" s="379"/>
      <c r="C454" s="379"/>
      <c r="D454" s="379"/>
      <c r="E454" s="379"/>
      <c r="F454" s="379"/>
      <c r="G454" s="379"/>
      <c r="H454" s="379"/>
      <c r="I454" s="379"/>
      <c r="J454" s="380"/>
      <c r="K454" s="550"/>
      <c r="L454" s="380"/>
      <c r="M454" s="379"/>
      <c r="N454" s="379"/>
      <c r="O454" s="379"/>
      <c r="P454" s="380"/>
      <c r="S454" s="379"/>
    </row>
    <row r="455" spans="1:19" s="371" customFormat="1">
      <c r="A455" s="379"/>
      <c r="B455" s="379"/>
      <c r="C455" s="379"/>
      <c r="D455" s="379"/>
      <c r="E455" s="379"/>
      <c r="F455" s="379"/>
      <c r="G455" s="379"/>
      <c r="H455" s="379"/>
      <c r="I455" s="379"/>
      <c r="J455" s="380"/>
      <c r="K455" s="550"/>
      <c r="L455" s="380"/>
      <c r="M455" s="379"/>
      <c r="N455" s="379"/>
      <c r="O455" s="379"/>
      <c r="P455" s="380"/>
      <c r="S455" s="379"/>
    </row>
    <row r="456" spans="1:19" s="371" customFormat="1">
      <c r="A456" s="379"/>
      <c r="B456" s="379"/>
      <c r="C456" s="379"/>
      <c r="D456" s="379"/>
      <c r="E456" s="379"/>
      <c r="F456" s="379"/>
      <c r="G456" s="379"/>
      <c r="H456" s="379"/>
      <c r="I456" s="379"/>
      <c r="J456" s="380"/>
      <c r="K456" s="550"/>
      <c r="L456" s="380"/>
      <c r="M456" s="379"/>
      <c r="N456" s="379"/>
      <c r="O456" s="379"/>
      <c r="P456" s="380"/>
      <c r="S456" s="379"/>
    </row>
    <row r="457" spans="1:19" s="371" customFormat="1">
      <c r="A457" s="379"/>
      <c r="B457" s="379"/>
      <c r="C457" s="379"/>
      <c r="D457" s="379"/>
      <c r="E457" s="379"/>
      <c r="F457" s="379"/>
      <c r="G457" s="379"/>
      <c r="H457" s="379"/>
      <c r="I457" s="379"/>
      <c r="J457" s="380"/>
      <c r="K457" s="550"/>
      <c r="L457" s="380"/>
      <c r="M457" s="379"/>
      <c r="N457" s="379"/>
      <c r="O457" s="379"/>
      <c r="P457" s="380"/>
      <c r="S457" s="379"/>
    </row>
    <row r="458" spans="1:19" s="371" customFormat="1">
      <c r="A458" s="379"/>
      <c r="B458" s="379"/>
      <c r="C458" s="379"/>
      <c r="D458" s="379"/>
      <c r="E458" s="379"/>
      <c r="F458" s="379"/>
      <c r="G458" s="379"/>
      <c r="H458" s="379"/>
      <c r="I458" s="379"/>
      <c r="J458" s="380"/>
      <c r="K458" s="550"/>
      <c r="L458" s="380"/>
      <c r="M458" s="379"/>
      <c r="N458" s="379"/>
      <c r="O458" s="379"/>
      <c r="P458" s="380"/>
      <c r="S458" s="379"/>
    </row>
    <row r="459" spans="1:19" s="371" customFormat="1">
      <c r="A459" s="379"/>
      <c r="B459" s="379"/>
      <c r="C459" s="379"/>
      <c r="D459" s="379"/>
      <c r="E459" s="379"/>
      <c r="F459" s="379"/>
      <c r="G459" s="379"/>
      <c r="H459" s="379"/>
      <c r="I459" s="379"/>
      <c r="J459" s="380"/>
      <c r="K459" s="550"/>
      <c r="L459" s="380"/>
      <c r="M459" s="379"/>
      <c r="N459" s="379"/>
      <c r="O459" s="379"/>
      <c r="P459" s="380"/>
      <c r="S459" s="379"/>
    </row>
    <row r="460" spans="1:19" s="371" customFormat="1">
      <c r="A460" s="379"/>
      <c r="B460" s="379"/>
      <c r="C460" s="379"/>
      <c r="D460" s="379"/>
      <c r="E460" s="379"/>
      <c r="F460" s="379"/>
      <c r="G460" s="379"/>
      <c r="H460" s="379"/>
      <c r="I460" s="379"/>
      <c r="J460" s="380"/>
      <c r="K460" s="550"/>
      <c r="L460" s="380"/>
      <c r="M460" s="379"/>
      <c r="N460" s="379"/>
      <c r="O460" s="379"/>
      <c r="P460" s="380"/>
      <c r="S460" s="379"/>
    </row>
    <row r="461" spans="1:19" s="371" customFormat="1">
      <c r="A461" s="379"/>
      <c r="B461" s="379"/>
      <c r="C461" s="379"/>
      <c r="D461" s="379"/>
      <c r="E461" s="379"/>
      <c r="F461" s="379"/>
      <c r="G461" s="379"/>
      <c r="H461" s="379"/>
      <c r="I461" s="379"/>
      <c r="J461" s="380"/>
      <c r="K461" s="550"/>
      <c r="L461" s="380"/>
      <c r="M461" s="379"/>
      <c r="N461" s="379"/>
      <c r="O461" s="379"/>
      <c r="P461" s="380"/>
      <c r="S461" s="379"/>
    </row>
    <row r="462" spans="1:19" s="371" customFormat="1">
      <c r="A462" s="379"/>
      <c r="B462" s="379"/>
      <c r="C462" s="379"/>
      <c r="D462" s="379"/>
      <c r="E462" s="379"/>
      <c r="F462" s="379"/>
      <c r="G462" s="379"/>
      <c r="H462" s="379"/>
      <c r="I462" s="379"/>
      <c r="J462" s="380"/>
      <c r="K462" s="550"/>
      <c r="L462" s="380"/>
      <c r="M462" s="379"/>
      <c r="N462" s="379"/>
      <c r="O462" s="379"/>
      <c r="P462" s="380"/>
      <c r="S462" s="379"/>
    </row>
    <row r="463" spans="1:19" s="371" customFormat="1">
      <c r="A463" s="379"/>
      <c r="B463" s="379"/>
      <c r="C463" s="379"/>
      <c r="D463" s="379"/>
      <c r="E463" s="379"/>
      <c r="F463" s="379"/>
      <c r="G463" s="379"/>
      <c r="H463" s="379"/>
      <c r="I463" s="379"/>
      <c r="J463" s="380"/>
      <c r="K463" s="550"/>
      <c r="L463" s="380"/>
      <c r="M463" s="379"/>
      <c r="N463" s="379"/>
      <c r="O463" s="379"/>
      <c r="P463" s="380"/>
      <c r="S463" s="379"/>
    </row>
    <row r="464" spans="1:19" s="371" customFormat="1">
      <c r="A464" s="379"/>
      <c r="B464" s="379"/>
      <c r="C464" s="379"/>
      <c r="D464" s="379"/>
      <c r="E464" s="379"/>
      <c r="F464" s="379"/>
      <c r="G464" s="379"/>
      <c r="H464" s="379"/>
      <c r="I464" s="379"/>
      <c r="J464" s="380"/>
      <c r="K464" s="550"/>
      <c r="L464" s="380"/>
      <c r="M464" s="379"/>
      <c r="N464" s="379"/>
      <c r="O464" s="379"/>
      <c r="P464" s="380"/>
      <c r="S464" s="379"/>
    </row>
    <row r="465" spans="1:19" s="371" customFormat="1">
      <c r="A465" s="379"/>
      <c r="B465" s="379"/>
      <c r="C465" s="379"/>
      <c r="D465" s="379"/>
      <c r="E465" s="379"/>
      <c r="F465" s="379"/>
      <c r="G465" s="379"/>
      <c r="H465" s="379"/>
      <c r="I465" s="379"/>
      <c r="J465" s="380"/>
      <c r="K465" s="550"/>
      <c r="L465" s="380"/>
      <c r="M465" s="379"/>
      <c r="N465" s="379"/>
      <c r="O465" s="379"/>
      <c r="P465" s="380"/>
      <c r="S465" s="379"/>
    </row>
    <row r="466" spans="1:19" s="371" customFormat="1">
      <c r="A466" s="379"/>
      <c r="B466" s="379"/>
      <c r="C466" s="379"/>
      <c r="D466" s="379"/>
      <c r="E466" s="379"/>
      <c r="F466" s="379"/>
      <c r="G466" s="379"/>
      <c r="H466" s="379"/>
      <c r="I466" s="379"/>
      <c r="J466" s="380"/>
      <c r="K466" s="550"/>
      <c r="L466" s="380"/>
      <c r="M466" s="379"/>
      <c r="N466" s="379"/>
      <c r="O466" s="379"/>
      <c r="P466" s="380"/>
      <c r="S466" s="379"/>
    </row>
    <row r="467" spans="1:19" s="371" customFormat="1">
      <c r="A467" s="379"/>
      <c r="B467" s="379"/>
      <c r="C467" s="379"/>
      <c r="D467" s="379"/>
      <c r="E467" s="379"/>
      <c r="F467" s="379"/>
      <c r="G467" s="379"/>
      <c r="H467" s="379"/>
      <c r="I467" s="379"/>
      <c r="J467" s="380"/>
      <c r="K467" s="550"/>
      <c r="L467" s="380"/>
      <c r="M467" s="379"/>
      <c r="N467" s="379"/>
      <c r="O467" s="379"/>
      <c r="P467" s="380"/>
      <c r="S467" s="379"/>
    </row>
    <row r="468" spans="1:19" s="371" customFormat="1">
      <c r="A468" s="379"/>
      <c r="B468" s="379"/>
      <c r="C468" s="379"/>
      <c r="D468" s="379"/>
      <c r="E468" s="379"/>
      <c r="F468" s="379"/>
      <c r="G468" s="379"/>
      <c r="H468" s="379"/>
      <c r="I468" s="379"/>
      <c r="J468" s="380"/>
      <c r="K468" s="550"/>
      <c r="L468" s="380"/>
      <c r="M468" s="379"/>
      <c r="N468" s="379"/>
      <c r="O468" s="379"/>
      <c r="P468" s="380"/>
      <c r="S468" s="379"/>
    </row>
    <row r="469" spans="1:19" s="371" customFormat="1">
      <c r="A469" s="379"/>
      <c r="B469" s="379"/>
      <c r="C469" s="379"/>
      <c r="D469" s="379"/>
      <c r="E469" s="379"/>
      <c r="F469" s="379"/>
      <c r="G469" s="379"/>
      <c r="H469" s="379"/>
      <c r="I469" s="379"/>
      <c r="J469" s="380"/>
      <c r="K469" s="550"/>
      <c r="L469" s="380"/>
      <c r="M469" s="379"/>
      <c r="N469" s="379"/>
      <c r="O469" s="379"/>
      <c r="P469" s="380"/>
      <c r="S469" s="379"/>
    </row>
    <row r="470" spans="1:19" s="371" customFormat="1">
      <c r="A470" s="379"/>
      <c r="B470" s="379"/>
      <c r="C470" s="379"/>
      <c r="D470" s="379"/>
      <c r="E470" s="379"/>
      <c r="F470" s="379"/>
      <c r="G470" s="379"/>
      <c r="H470" s="379"/>
      <c r="I470" s="379"/>
      <c r="J470" s="380"/>
      <c r="K470" s="550"/>
      <c r="L470" s="380"/>
      <c r="M470" s="379"/>
      <c r="N470" s="379"/>
      <c r="O470" s="379"/>
      <c r="P470" s="380"/>
      <c r="S470" s="379"/>
    </row>
    <row r="471" spans="1:19" s="371" customFormat="1">
      <c r="A471" s="379"/>
      <c r="B471" s="379"/>
      <c r="C471" s="379"/>
      <c r="D471" s="379"/>
      <c r="E471" s="379"/>
      <c r="F471" s="379"/>
      <c r="G471" s="379"/>
      <c r="H471" s="379"/>
      <c r="I471" s="379"/>
      <c r="J471" s="380"/>
      <c r="K471" s="550"/>
      <c r="L471" s="380"/>
      <c r="M471" s="379"/>
      <c r="N471" s="379"/>
      <c r="O471" s="379"/>
      <c r="P471" s="380"/>
      <c r="S471" s="379"/>
    </row>
    <row r="472" spans="1:19" s="371" customFormat="1">
      <c r="A472" s="379"/>
      <c r="B472" s="379"/>
      <c r="C472" s="379"/>
      <c r="D472" s="379"/>
      <c r="E472" s="379"/>
      <c r="F472" s="379"/>
      <c r="G472" s="379"/>
      <c r="H472" s="379"/>
      <c r="I472" s="379"/>
      <c r="J472" s="380"/>
      <c r="K472" s="550"/>
      <c r="L472" s="380"/>
      <c r="M472" s="379"/>
      <c r="N472" s="379"/>
      <c r="O472" s="379"/>
      <c r="P472" s="380"/>
      <c r="S472" s="379"/>
    </row>
    <row r="473" spans="1:19" s="371" customFormat="1">
      <c r="A473" s="379"/>
      <c r="B473" s="379"/>
      <c r="C473" s="379"/>
      <c r="D473" s="379"/>
      <c r="E473" s="379"/>
      <c r="F473" s="379"/>
      <c r="G473" s="379"/>
      <c r="H473" s="379"/>
      <c r="I473" s="379"/>
      <c r="J473" s="380"/>
      <c r="K473" s="550"/>
      <c r="L473" s="380"/>
      <c r="M473" s="379"/>
      <c r="N473" s="379"/>
      <c r="O473" s="379"/>
      <c r="P473" s="380"/>
      <c r="S473" s="379"/>
    </row>
    <row r="474" spans="1:19" s="371" customFormat="1">
      <c r="A474" s="379"/>
      <c r="B474" s="379"/>
      <c r="C474" s="379"/>
      <c r="D474" s="379"/>
      <c r="E474" s="379"/>
      <c r="F474" s="379"/>
      <c r="G474" s="379"/>
      <c r="H474" s="379"/>
      <c r="I474" s="379"/>
      <c r="J474" s="380"/>
      <c r="K474" s="550"/>
      <c r="L474" s="380"/>
      <c r="M474" s="379"/>
      <c r="N474" s="379"/>
      <c r="O474" s="379"/>
      <c r="P474" s="380"/>
      <c r="S474" s="379"/>
    </row>
    <row r="475" spans="1:19" s="371" customFormat="1">
      <c r="A475" s="379"/>
      <c r="B475" s="379"/>
      <c r="C475" s="379"/>
      <c r="D475" s="379"/>
      <c r="E475" s="379"/>
      <c r="F475" s="379"/>
      <c r="G475" s="379"/>
      <c r="H475" s="379"/>
      <c r="I475" s="379"/>
      <c r="J475" s="380"/>
      <c r="K475" s="550"/>
      <c r="L475" s="380"/>
      <c r="M475" s="379"/>
      <c r="N475" s="379"/>
      <c r="O475" s="379"/>
      <c r="P475" s="380"/>
      <c r="S475" s="379"/>
    </row>
    <row r="476" spans="1:19" s="371" customFormat="1">
      <c r="A476" s="379"/>
      <c r="B476" s="379"/>
      <c r="C476" s="379"/>
      <c r="D476" s="379"/>
      <c r="E476" s="379"/>
      <c r="F476" s="379"/>
      <c r="G476" s="379"/>
      <c r="H476" s="379"/>
      <c r="I476" s="379"/>
      <c r="J476" s="380"/>
      <c r="K476" s="550"/>
      <c r="L476" s="380"/>
      <c r="M476" s="379"/>
      <c r="N476" s="379"/>
      <c r="O476" s="379"/>
      <c r="P476" s="380"/>
      <c r="S476" s="379"/>
    </row>
    <row r="477" spans="1:19" s="371" customFormat="1">
      <c r="A477" s="379"/>
      <c r="B477" s="379"/>
      <c r="C477" s="379"/>
      <c r="D477" s="379"/>
      <c r="E477" s="379"/>
      <c r="F477" s="379"/>
      <c r="G477" s="379"/>
      <c r="H477" s="379"/>
      <c r="I477" s="379"/>
      <c r="J477" s="380"/>
      <c r="K477" s="550"/>
      <c r="L477" s="380"/>
      <c r="M477" s="379"/>
      <c r="N477" s="379"/>
      <c r="O477" s="379"/>
      <c r="P477" s="380"/>
      <c r="S477" s="379"/>
    </row>
    <row r="478" spans="1:19" s="371" customFormat="1">
      <c r="A478" s="379"/>
      <c r="B478" s="379"/>
      <c r="C478" s="379"/>
      <c r="D478" s="379"/>
      <c r="E478" s="379"/>
      <c r="F478" s="379"/>
      <c r="G478" s="379"/>
      <c r="H478" s="379"/>
      <c r="I478" s="379"/>
      <c r="J478" s="380"/>
      <c r="K478" s="550"/>
      <c r="L478" s="380"/>
      <c r="M478" s="379"/>
      <c r="N478" s="379"/>
      <c r="O478" s="379"/>
      <c r="P478" s="380"/>
      <c r="S478" s="379"/>
    </row>
    <row r="479" spans="1:19" s="371" customFormat="1">
      <c r="A479" s="379"/>
      <c r="B479" s="379"/>
      <c r="C479" s="379"/>
      <c r="D479" s="379"/>
      <c r="E479" s="379"/>
      <c r="F479" s="379"/>
      <c r="G479" s="379"/>
      <c r="H479" s="379"/>
      <c r="I479" s="379"/>
      <c r="J479" s="380"/>
      <c r="K479" s="550"/>
      <c r="L479" s="380"/>
      <c r="M479" s="379"/>
      <c r="N479" s="379"/>
      <c r="O479" s="379"/>
      <c r="P479" s="380"/>
      <c r="S479" s="379"/>
    </row>
    <row r="480" spans="1:19" s="371" customFormat="1">
      <c r="A480" s="379"/>
      <c r="B480" s="379"/>
      <c r="C480" s="379"/>
      <c r="D480" s="379"/>
      <c r="E480" s="379"/>
      <c r="F480" s="379"/>
      <c r="G480" s="379"/>
      <c r="H480" s="379"/>
      <c r="I480" s="379"/>
      <c r="J480" s="380"/>
      <c r="K480" s="550"/>
      <c r="L480" s="380"/>
      <c r="M480" s="379"/>
      <c r="N480" s="379"/>
      <c r="O480" s="379"/>
      <c r="P480" s="380"/>
      <c r="S480" s="379"/>
    </row>
    <row r="481" spans="1:19" s="371" customFormat="1">
      <c r="A481" s="379"/>
      <c r="B481" s="379"/>
      <c r="C481" s="379"/>
      <c r="D481" s="379"/>
      <c r="E481" s="379"/>
      <c r="F481" s="379"/>
      <c r="G481" s="379"/>
      <c r="H481" s="379"/>
      <c r="I481" s="379"/>
      <c r="J481" s="380"/>
      <c r="K481" s="550"/>
      <c r="L481" s="380"/>
      <c r="M481" s="379"/>
      <c r="N481" s="379"/>
      <c r="O481" s="379"/>
      <c r="P481" s="380"/>
      <c r="S481" s="379"/>
    </row>
    <row r="482" spans="1:19" s="371" customFormat="1">
      <c r="A482" s="379"/>
      <c r="B482" s="379"/>
      <c r="C482" s="379"/>
      <c r="D482" s="379"/>
      <c r="E482" s="379"/>
      <c r="F482" s="379"/>
      <c r="G482" s="379"/>
      <c r="H482" s="379"/>
      <c r="I482" s="379"/>
      <c r="J482" s="380"/>
      <c r="K482" s="550"/>
      <c r="L482" s="380"/>
      <c r="M482" s="379"/>
      <c r="N482" s="379"/>
      <c r="O482" s="379"/>
      <c r="P482" s="380"/>
      <c r="S482" s="379"/>
    </row>
    <row r="483" spans="1:19" s="371" customFormat="1">
      <c r="A483" s="379"/>
      <c r="B483" s="379"/>
      <c r="C483" s="379"/>
      <c r="D483" s="379"/>
      <c r="E483" s="379"/>
      <c r="F483" s="379"/>
      <c r="G483" s="379"/>
      <c r="H483" s="379"/>
      <c r="I483" s="379"/>
      <c r="J483" s="380"/>
      <c r="K483" s="550"/>
      <c r="L483" s="380"/>
      <c r="M483" s="379"/>
      <c r="N483" s="379"/>
      <c r="O483" s="379"/>
      <c r="P483" s="380"/>
      <c r="S483" s="379"/>
    </row>
    <row r="484" spans="1:19" s="371" customFormat="1">
      <c r="A484" s="379"/>
      <c r="B484" s="379"/>
      <c r="C484" s="379"/>
      <c r="D484" s="379"/>
      <c r="E484" s="379"/>
      <c r="F484" s="379"/>
      <c r="G484" s="379"/>
      <c r="H484" s="379"/>
      <c r="I484" s="379"/>
      <c r="J484" s="380"/>
      <c r="K484" s="550"/>
      <c r="L484" s="380"/>
      <c r="M484" s="379"/>
      <c r="N484" s="379"/>
      <c r="O484" s="379"/>
      <c r="P484" s="380"/>
      <c r="S484" s="379"/>
    </row>
    <row r="485" spans="1:19" s="371" customFormat="1">
      <c r="A485" s="379"/>
      <c r="B485" s="379"/>
      <c r="C485" s="379"/>
      <c r="D485" s="379"/>
      <c r="E485" s="379"/>
      <c r="F485" s="379"/>
      <c r="G485" s="379"/>
      <c r="H485" s="379"/>
      <c r="I485" s="379"/>
      <c r="J485" s="380"/>
      <c r="K485" s="550"/>
      <c r="L485" s="380"/>
      <c r="M485" s="379"/>
      <c r="N485" s="379"/>
      <c r="O485" s="379"/>
      <c r="P485" s="380"/>
      <c r="S485" s="379"/>
    </row>
    <row r="486" spans="1:19" s="371" customFormat="1">
      <c r="A486" s="379"/>
      <c r="B486" s="379"/>
      <c r="C486" s="379"/>
      <c r="D486" s="379"/>
      <c r="E486" s="379"/>
      <c r="F486" s="379"/>
      <c r="G486" s="379"/>
      <c r="H486" s="379"/>
      <c r="I486" s="379"/>
      <c r="J486" s="380"/>
      <c r="K486" s="550"/>
      <c r="L486" s="380"/>
      <c r="M486" s="379"/>
      <c r="N486" s="379"/>
      <c r="O486" s="379"/>
      <c r="P486" s="380"/>
      <c r="S486" s="379"/>
    </row>
    <row r="487" spans="1:19" s="371" customFormat="1">
      <c r="A487" s="379"/>
      <c r="B487" s="379"/>
      <c r="C487" s="379"/>
      <c r="D487" s="379"/>
      <c r="E487" s="379"/>
      <c r="F487" s="379"/>
      <c r="G487" s="379"/>
      <c r="H487" s="379"/>
      <c r="I487" s="379"/>
      <c r="J487" s="380"/>
      <c r="K487" s="550"/>
      <c r="L487" s="380"/>
      <c r="M487" s="379"/>
      <c r="N487" s="379"/>
      <c r="O487" s="379"/>
      <c r="P487" s="380"/>
      <c r="S487" s="379"/>
    </row>
    <row r="488" spans="1:19" s="371" customFormat="1">
      <c r="A488" s="379"/>
      <c r="B488" s="379"/>
      <c r="C488" s="379"/>
      <c r="D488" s="379"/>
      <c r="E488" s="379"/>
      <c r="F488" s="379"/>
      <c r="G488" s="379"/>
      <c r="H488" s="379"/>
      <c r="I488" s="379"/>
      <c r="J488" s="380"/>
      <c r="K488" s="550"/>
      <c r="L488" s="380"/>
      <c r="M488" s="379"/>
      <c r="N488" s="379"/>
      <c r="O488" s="379"/>
      <c r="P488" s="380"/>
      <c r="S488" s="379"/>
    </row>
    <row r="489" spans="1:19" s="371" customFormat="1">
      <c r="A489" s="379"/>
      <c r="B489" s="379"/>
      <c r="C489" s="379"/>
      <c r="D489" s="379"/>
      <c r="E489" s="379"/>
      <c r="F489" s="379"/>
      <c r="G489" s="379"/>
      <c r="H489" s="379"/>
      <c r="I489" s="379"/>
      <c r="J489" s="380"/>
      <c r="K489" s="550"/>
      <c r="L489" s="380"/>
      <c r="M489" s="379"/>
      <c r="N489" s="379"/>
      <c r="O489" s="379"/>
      <c r="P489" s="380"/>
      <c r="S489" s="379"/>
    </row>
    <row r="490" spans="1:19" s="371" customFormat="1">
      <c r="A490" s="379"/>
      <c r="B490" s="379"/>
      <c r="C490" s="379"/>
      <c r="D490" s="379"/>
      <c r="E490" s="379"/>
      <c r="F490" s="379"/>
      <c r="G490" s="379"/>
      <c r="H490" s="379"/>
      <c r="I490" s="379"/>
      <c r="J490" s="380"/>
      <c r="K490" s="550"/>
      <c r="L490" s="380"/>
      <c r="M490" s="379"/>
      <c r="N490" s="379"/>
      <c r="O490" s="379"/>
      <c r="P490" s="380"/>
      <c r="S490" s="379"/>
    </row>
    <row r="491" spans="1:19" s="371" customFormat="1">
      <c r="A491" s="379"/>
      <c r="B491" s="379"/>
      <c r="C491" s="379"/>
      <c r="D491" s="379"/>
      <c r="E491" s="379"/>
      <c r="F491" s="379"/>
      <c r="G491" s="379"/>
      <c r="H491" s="379"/>
      <c r="I491" s="379"/>
      <c r="J491" s="380"/>
      <c r="K491" s="550"/>
      <c r="L491" s="380"/>
      <c r="M491" s="379"/>
      <c r="N491" s="379"/>
      <c r="O491" s="379"/>
      <c r="P491" s="380"/>
      <c r="S491" s="379"/>
    </row>
    <row r="492" spans="1:19" s="371" customFormat="1">
      <c r="A492" s="379"/>
      <c r="B492" s="379"/>
      <c r="C492" s="379"/>
      <c r="D492" s="379"/>
      <c r="E492" s="379"/>
      <c r="F492" s="379"/>
      <c r="G492" s="379"/>
      <c r="H492" s="379"/>
      <c r="I492" s="379"/>
      <c r="J492" s="380"/>
      <c r="K492" s="550"/>
      <c r="L492" s="380"/>
      <c r="M492" s="379"/>
      <c r="N492" s="379"/>
      <c r="O492" s="379"/>
      <c r="P492" s="380"/>
      <c r="S492" s="379"/>
    </row>
    <row r="493" spans="1:19" s="371" customFormat="1">
      <c r="A493" s="379"/>
      <c r="B493" s="379"/>
      <c r="C493" s="379"/>
      <c r="D493" s="379"/>
      <c r="E493" s="379"/>
      <c r="F493" s="379"/>
      <c r="G493" s="379"/>
      <c r="H493" s="379"/>
      <c r="I493" s="379"/>
      <c r="J493" s="380"/>
      <c r="K493" s="550"/>
      <c r="L493" s="380"/>
      <c r="M493" s="379"/>
      <c r="N493" s="379"/>
      <c r="O493" s="379"/>
      <c r="P493" s="380"/>
      <c r="S493" s="379"/>
    </row>
    <row r="494" spans="1:19" s="371" customFormat="1">
      <c r="A494" s="379"/>
      <c r="B494" s="379"/>
      <c r="C494" s="379"/>
      <c r="D494" s="379"/>
      <c r="E494" s="379"/>
      <c r="F494" s="379"/>
      <c r="G494" s="379"/>
      <c r="H494" s="379"/>
      <c r="I494" s="379"/>
      <c r="J494" s="380"/>
      <c r="K494" s="550"/>
      <c r="L494" s="380"/>
      <c r="M494" s="379"/>
      <c r="N494" s="379"/>
      <c r="O494" s="379"/>
      <c r="P494" s="380"/>
      <c r="S494" s="379"/>
    </row>
    <row r="495" spans="1:19" s="371" customFormat="1">
      <c r="A495" s="379"/>
      <c r="B495" s="379"/>
      <c r="C495" s="379"/>
      <c r="D495" s="379"/>
      <c r="E495" s="379"/>
      <c r="F495" s="379"/>
      <c r="G495" s="379"/>
      <c r="H495" s="379"/>
      <c r="I495" s="379"/>
      <c r="J495" s="380"/>
      <c r="K495" s="550"/>
      <c r="L495" s="380"/>
      <c r="M495" s="379"/>
      <c r="N495" s="379"/>
      <c r="O495" s="379"/>
      <c r="P495" s="380"/>
      <c r="S495" s="379"/>
    </row>
    <row r="496" spans="1:19" s="371" customFormat="1">
      <c r="A496" s="379"/>
      <c r="B496" s="379"/>
      <c r="C496" s="379"/>
      <c r="D496" s="379"/>
      <c r="E496" s="379"/>
      <c r="F496" s="379"/>
      <c r="G496" s="379"/>
      <c r="H496" s="379"/>
      <c r="I496" s="379"/>
      <c r="J496" s="380"/>
      <c r="K496" s="550"/>
      <c r="L496" s="380"/>
      <c r="M496" s="379"/>
      <c r="N496" s="379"/>
      <c r="O496" s="379"/>
      <c r="P496" s="380"/>
      <c r="S496" s="379"/>
    </row>
    <row r="497" spans="1:19" s="371" customFormat="1">
      <c r="A497" s="379"/>
      <c r="B497" s="379"/>
      <c r="C497" s="379"/>
      <c r="D497" s="379"/>
      <c r="E497" s="379"/>
      <c r="F497" s="379"/>
      <c r="G497" s="379"/>
      <c r="H497" s="379"/>
      <c r="I497" s="379"/>
      <c r="J497" s="380"/>
      <c r="K497" s="550"/>
      <c r="L497" s="380"/>
      <c r="M497" s="379"/>
      <c r="N497" s="379"/>
      <c r="O497" s="379"/>
      <c r="P497" s="380"/>
      <c r="S497" s="379"/>
    </row>
    <row r="498" spans="1:19" s="371" customFormat="1">
      <c r="A498" s="379"/>
      <c r="B498" s="379"/>
      <c r="C498" s="379"/>
      <c r="D498" s="379"/>
      <c r="E498" s="379"/>
      <c r="F498" s="379"/>
      <c r="G498" s="379"/>
      <c r="H498" s="379"/>
      <c r="I498" s="379"/>
      <c r="J498" s="380"/>
      <c r="K498" s="550"/>
      <c r="L498" s="380"/>
      <c r="M498" s="379"/>
      <c r="N498" s="379"/>
      <c r="O498" s="379"/>
      <c r="P498" s="380"/>
      <c r="S498" s="379"/>
    </row>
    <row r="499" spans="1:19" s="371" customFormat="1">
      <c r="A499" s="379"/>
      <c r="B499" s="379"/>
      <c r="C499" s="379"/>
      <c r="D499" s="379"/>
      <c r="E499" s="379"/>
      <c r="F499" s="379"/>
      <c r="G499" s="379"/>
      <c r="H499" s="379"/>
      <c r="I499" s="379"/>
      <c r="J499" s="380"/>
      <c r="K499" s="550"/>
      <c r="L499" s="380"/>
      <c r="M499" s="379"/>
      <c r="N499" s="379"/>
      <c r="O499" s="379"/>
      <c r="P499" s="380"/>
      <c r="S499" s="379"/>
    </row>
    <row r="500" spans="1:19" s="371" customFormat="1">
      <c r="A500" s="379"/>
      <c r="B500" s="379"/>
      <c r="C500" s="379"/>
      <c r="D500" s="379"/>
      <c r="E500" s="379"/>
      <c r="F500" s="379"/>
      <c r="G500" s="379"/>
      <c r="H500" s="379"/>
      <c r="I500" s="379"/>
      <c r="J500" s="380"/>
      <c r="K500" s="550"/>
      <c r="L500" s="380"/>
      <c r="M500" s="379"/>
      <c r="N500" s="379"/>
      <c r="O500" s="379"/>
      <c r="P500" s="380"/>
      <c r="S500" s="379"/>
    </row>
    <row r="501" spans="1:19" s="371" customFormat="1">
      <c r="A501" s="379"/>
      <c r="B501" s="379"/>
      <c r="C501" s="379"/>
      <c r="D501" s="379"/>
      <c r="E501" s="379"/>
      <c r="F501" s="379"/>
      <c r="G501" s="379"/>
      <c r="H501" s="379"/>
      <c r="I501" s="379"/>
      <c r="J501" s="380"/>
      <c r="K501" s="550"/>
      <c r="L501" s="380"/>
      <c r="M501" s="379"/>
      <c r="N501" s="379"/>
      <c r="O501" s="379"/>
      <c r="P501" s="380"/>
      <c r="S501" s="379"/>
    </row>
    <row r="502" spans="1:19" s="371" customFormat="1">
      <c r="A502" s="379"/>
      <c r="B502" s="379"/>
      <c r="C502" s="379"/>
      <c r="D502" s="379"/>
      <c r="E502" s="379"/>
      <c r="F502" s="379"/>
      <c r="G502" s="379"/>
      <c r="H502" s="379"/>
      <c r="I502" s="379"/>
      <c r="J502" s="380"/>
      <c r="K502" s="550"/>
      <c r="L502" s="380"/>
      <c r="M502" s="379"/>
      <c r="N502" s="379"/>
      <c r="O502" s="379"/>
      <c r="P502" s="380"/>
      <c r="S502" s="379"/>
    </row>
    <row r="503" spans="1:19" s="371" customFormat="1">
      <c r="A503" s="379"/>
      <c r="B503" s="379"/>
      <c r="C503" s="379"/>
      <c r="D503" s="379"/>
      <c r="E503" s="379"/>
      <c r="F503" s="379"/>
      <c r="G503" s="379"/>
      <c r="H503" s="379"/>
      <c r="I503" s="379"/>
      <c r="J503" s="380"/>
      <c r="K503" s="550"/>
      <c r="L503" s="380"/>
      <c r="M503" s="379"/>
      <c r="N503" s="379"/>
      <c r="O503" s="379"/>
      <c r="P503" s="380"/>
      <c r="S503" s="379"/>
    </row>
    <row r="504" spans="1:19" s="371" customFormat="1">
      <c r="A504" s="379"/>
      <c r="B504" s="379"/>
      <c r="C504" s="379"/>
      <c r="D504" s="379"/>
      <c r="E504" s="379"/>
      <c r="F504" s="379"/>
      <c r="G504" s="379"/>
      <c r="H504" s="379"/>
      <c r="I504" s="379"/>
      <c r="J504" s="380"/>
      <c r="K504" s="550"/>
      <c r="L504" s="380"/>
      <c r="M504" s="379"/>
      <c r="N504" s="379"/>
      <c r="O504" s="379"/>
      <c r="P504" s="380"/>
      <c r="S504" s="379"/>
    </row>
    <row r="505" spans="1:19" s="371" customFormat="1">
      <c r="A505" s="379"/>
      <c r="B505" s="379"/>
      <c r="C505" s="379"/>
      <c r="D505" s="379"/>
      <c r="E505" s="379"/>
      <c r="F505" s="379"/>
      <c r="G505" s="379"/>
      <c r="H505" s="379"/>
      <c r="I505" s="379"/>
      <c r="J505" s="380"/>
      <c r="K505" s="550"/>
      <c r="L505" s="380"/>
      <c r="M505" s="379"/>
      <c r="N505" s="379"/>
      <c r="O505" s="379"/>
      <c r="P505" s="380"/>
      <c r="S505" s="379"/>
    </row>
    <row r="506" spans="1:19" s="371" customFormat="1">
      <c r="A506" s="379"/>
      <c r="B506" s="379"/>
      <c r="C506" s="379"/>
      <c r="D506" s="379"/>
      <c r="E506" s="379"/>
      <c r="F506" s="379"/>
      <c r="G506" s="379"/>
      <c r="H506" s="379"/>
      <c r="I506" s="379"/>
      <c r="J506" s="380"/>
      <c r="K506" s="550"/>
      <c r="L506" s="380"/>
      <c r="M506" s="379"/>
      <c r="N506" s="379"/>
      <c r="O506" s="379"/>
      <c r="P506" s="380"/>
      <c r="S506" s="379"/>
    </row>
    <row r="507" spans="1:19" s="371" customFormat="1">
      <c r="A507" s="379"/>
      <c r="B507" s="379"/>
      <c r="C507" s="379"/>
      <c r="D507" s="379"/>
      <c r="E507" s="379"/>
      <c r="F507" s="379"/>
      <c r="G507" s="379"/>
      <c r="H507" s="379"/>
      <c r="I507" s="379"/>
      <c r="J507" s="380"/>
      <c r="K507" s="550"/>
      <c r="L507" s="380"/>
      <c r="M507" s="379"/>
      <c r="N507" s="379"/>
      <c r="O507" s="379"/>
      <c r="P507" s="380"/>
      <c r="S507" s="379"/>
    </row>
    <row r="508" spans="1:19" s="371" customFormat="1">
      <c r="A508" s="379"/>
      <c r="B508" s="379"/>
      <c r="C508" s="379"/>
      <c r="D508" s="379"/>
      <c r="E508" s="379"/>
      <c r="F508" s="379"/>
      <c r="G508" s="379"/>
      <c r="H508" s="379"/>
      <c r="I508" s="379"/>
      <c r="J508" s="380"/>
      <c r="K508" s="550"/>
      <c r="L508" s="380"/>
      <c r="M508" s="379"/>
      <c r="N508" s="379"/>
      <c r="O508" s="379"/>
      <c r="P508" s="380"/>
      <c r="S508" s="379"/>
    </row>
    <row r="509" spans="1:19" s="371" customFormat="1">
      <c r="A509" s="379"/>
      <c r="B509" s="379"/>
      <c r="C509" s="379"/>
      <c r="D509" s="379"/>
      <c r="E509" s="379"/>
      <c r="F509" s="379"/>
      <c r="G509" s="379"/>
      <c r="H509" s="379"/>
      <c r="I509" s="379"/>
      <c r="J509" s="380"/>
      <c r="K509" s="550"/>
      <c r="L509" s="380"/>
      <c r="M509" s="379"/>
      <c r="N509" s="379"/>
      <c r="O509" s="379"/>
      <c r="P509" s="380"/>
      <c r="S509" s="379"/>
    </row>
    <row r="510" spans="1:19" s="371" customFormat="1">
      <c r="A510" s="379"/>
      <c r="B510" s="379"/>
      <c r="C510" s="379"/>
      <c r="D510" s="379"/>
      <c r="E510" s="379"/>
      <c r="F510" s="379"/>
      <c r="G510" s="379"/>
      <c r="H510" s="379"/>
      <c r="I510" s="379"/>
      <c r="J510" s="380"/>
      <c r="K510" s="550"/>
      <c r="L510" s="380"/>
      <c r="M510" s="379"/>
      <c r="N510" s="379"/>
      <c r="O510" s="379"/>
      <c r="P510" s="380"/>
      <c r="S510" s="379"/>
    </row>
    <row r="511" spans="1:19" s="371" customFormat="1">
      <c r="A511" s="379"/>
      <c r="B511" s="379"/>
      <c r="C511" s="379"/>
      <c r="D511" s="379"/>
      <c r="E511" s="379"/>
      <c r="F511" s="379"/>
      <c r="G511" s="379"/>
      <c r="H511" s="379"/>
      <c r="I511" s="379"/>
      <c r="J511" s="380"/>
      <c r="K511" s="550"/>
      <c r="L511" s="380"/>
      <c r="M511" s="379"/>
      <c r="N511" s="379"/>
      <c r="O511" s="379"/>
      <c r="P511" s="380"/>
      <c r="S511" s="379"/>
    </row>
    <row r="512" spans="1:19" s="371" customFormat="1">
      <c r="A512" s="379"/>
      <c r="B512" s="379"/>
      <c r="C512" s="379"/>
      <c r="D512" s="379"/>
      <c r="E512" s="379"/>
      <c r="F512" s="379"/>
      <c r="G512" s="379"/>
      <c r="H512" s="379"/>
      <c r="I512" s="379"/>
      <c r="J512" s="380"/>
      <c r="K512" s="550"/>
      <c r="L512" s="380"/>
      <c r="M512" s="379"/>
      <c r="N512" s="379"/>
      <c r="O512" s="379"/>
      <c r="P512" s="380"/>
      <c r="S512" s="379"/>
    </row>
    <row r="513" spans="1:19" s="371" customFormat="1">
      <c r="A513" s="379"/>
      <c r="B513" s="379"/>
      <c r="C513" s="379"/>
      <c r="D513" s="379"/>
      <c r="E513" s="379"/>
      <c r="F513" s="379"/>
      <c r="G513" s="379"/>
      <c r="H513" s="379"/>
      <c r="I513" s="379"/>
      <c r="J513" s="380"/>
      <c r="K513" s="550"/>
      <c r="L513" s="380"/>
      <c r="M513" s="379"/>
      <c r="N513" s="379"/>
      <c r="O513" s="379"/>
      <c r="P513" s="380"/>
      <c r="S513" s="379"/>
    </row>
    <row r="514" spans="1:19" s="371" customFormat="1">
      <c r="A514" s="379"/>
      <c r="B514" s="379"/>
      <c r="C514" s="379"/>
      <c r="D514" s="379"/>
      <c r="E514" s="379"/>
      <c r="F514" s="379"/>
      <c r="G514" s="379"/>
      <c r="H514" s="379"/>
      <c r="I514" s="379"/>
      <c r="J514" s="380"/>
      <c r="K514" s="550"/>
      <c r="L514" s="380"/>
      <c r="M514" s="379"/>
      <c r="N514" s="379"/>
      <c r="O514" s="379"/>
      <c r="P514" s="380"/>
      <c r="S514" s="379"/>
    </row>
    <row r="515" spans="1:19" s="371" customFormat="1">
      <c r="A515" s="379"/>
      <c r="B515" s="379"/>
      <c r="C515" s="379"/>
      <c r="D515" s="379"/>
      <c r="E515" s="379"/>
      <c r="F515" s="379"/>
      <c r="G515" s="379"/>
      <c r="H515" s="379"/>
      <c r="I515" s="379"/>
      <c r="J515" s="380"/>
      <c r="K515" s="550"/>
      <c r="L515" s="380"/>
      <c r="M515" s="379"/>
      <c r="N515" s="379"/>
      <c r="O515" s="379"/>
      <c r="P515" s="380"/>
      <c r="S515" s="379"/>
    </row>
    <row r="516" spans="1:19" s="371" customFormat="1">
      <c r="A516" s="379"/>
      <c r="B516" s="379"/>
      <c r="C516" s="379"/>
      <c r="D516" s="379"/>
      <c r="E516" s="379"/>
      <c r="F516" s="379"/>
      <c r="G516" s="379"/>
      <c r="H516" s="379"/>
      <c r="I516" s="379"/>
      <c r="J516" s="380"/>
      <c r="K516" s="550"/>
      <c r="L516" s="380"/>
      <c r="M516" s="379"/>
      <c r="N516" s="379"/>
      <c r="O516" s="379"/>
      <c r="P516" s="380"/>
      <c r="S516" s="379"/>
    </row>
    <row r="517" spans="1:19" s="371" customFormat="1">
      <c r="A517" s="379"/>
      <c r="B517" s="379"/>
      <c r="C517" s="379"/>
      <c r="D517" s="379"/>
      <c r="E517" s="379"/>
      <c r="F517" s="379"/>
      <c r="G517" s="379"/>
      <c r="H517" s="379"/>
      <c r="I517" s="379"/>
      <c r="J517" s="380"/>
      <c r="K517" s="550"/>
      <c r="L517" s="380"/>
      <c r="M517" s="379"/>
      <c r="N517" s="379"/>
      <c r="O517" s="379"/>
      <c r="P517" s="380"/>
      <c r="S517" s="379"/>
    </row>
    <row r="518" spans="1:19" s="371" customFormat="1">
      <c r="A518" s="379"/>
      <c r="B518" s="379"/>
      <c r="C518" s="379"/>
      <c r="D518" s="379"/>
      <c r="E518" s="379"/>
      <c r="F518" s="379"/>
      <c r="G518" s="379"/>
      <c r="H518" s="379"/>
      <c r="I518" s="379"/>
      <c r="J518" s="380"/>
      <c r="K518" s="550"/>
      <c r="L518" s="380"/>
      <c r="M518" s="379"/>
      <c r="N518" s="379"/>
      <c r="O518" s="379"/>
      <c r="P518" s="380"/>
      <c r="S518" s="379"/>
    </row>
    <row r="519" spans="1:19" s="371" customFormat="1">
      <c r="A519" s="379"/>
      <c r="B519" s="379"/>
      <c r="C519" s="379"/>
      <c r="D519" s="379"/>
      <c r="E519" s="379"/>
      <c r="F519" s="379"/>
      <c r="G519" s="379"/>
      <c r="H519" s="379"/>
      <c r="I519" s="379"/>
      <c r="J519" s="380"/>
      <c r="K519" s="550"/>
      <c r="L519" s="380"/>
      <c r="M519" s="379"/>
      <c r="N519" s="379"/>
      <c r="O519" s="379"/>
      <c r="P519" s="380"/>
      <c r="S519" s="379"/>
    </row>
    <row r="520" spans="1:19" s="371" customFormat="1">
      <c r="A520" s="379"/>
      <c r="B520" s="379"/>
      <c r="C520" s="379"/>
      <c r="D520" s="379"/>
      <c r="E520" s="379"/>
      <c r="F520" s="379"/>
      <c r="G520" s="379"/>
      <c r="H520" s="379"/>
      <c r="I520" s="379"/>
      <c r="J520" s="380"/>
      <c r="K520" s="550"/>
      <c r="L520" s="380"/>
      <c r="M520" s="379"/>
      <c r="N520" s="379"/>
      <c r="O520" s="379"/>
      <c r="P520" s="380"/>
      <c r="S520" s="379"/>
    </row>
    <row r="521" spans="1:19" s="371" customFormat="1">
      <c r="A521" s="379"/>
      <c r="B521" s="379"/>
      <c r="C521" s="379"/>
      <c r="D521" s="379"/>
      <c r="E521" s="379"/>
      <c r="F521" s="379"/>
      <c r="G521" s="379"/>
      <c r="H521" s="379"/>
      <c r="I521" s="379"/>
      <c r="J521" s="380"/>
      <c r="K521" s="550"/>
      <c r="L521" s="380"/>
      <c r="M521" s="379"/>
      <c r="N521" s="379"/>
      <c r="O521" s="379"/>
      <c r="P521" s="380"/>
      <c r="S521" s="379"/>
    </row>
    <row r="522" spans="1:19" s="371" customFormat="1">
      <c r="A522" s="379"/>
      <c r="B522" s="379"/>
      <c r="C522" s="379"/>
      <c r="D522" s="379"/>
      <c r="E522" s="379"/>
      <c r="F522" s="379"/>
      <c r="G522" s="379"/>
      <c r="H522" s="379"/>
      <c r="I522" s="379"/>
      <c r="J522" s="380"/>
      <c r="K522" s="550"/>
      <c r="L522" s="380"/>
      <c r="M522" s="379"/>
      <c r="N522" s="379"/>
      <c r="O522" s="379"/>
      <c r="P522" s="380"/>
      <c r="S522" s="379"/>
    </row>
    <row r="523" spans="1:19" s="371" customFormat="1">
      <c r="A523" s="379"/>
      <c r="B523" s="379"/>
      <c r="C523" s="379"/>
      <c r="D523" s="379"/>
      <c r="E523" s="379"/>
      <c r="F523" s="379"/>
      <c r="G523" s="379"/>
      <c r="H523" s="379"/>
      <c r="I523" s="379"/>
      <c r="J523" s="380"/>
      <c r="K523" s="550"/>
      <c r="L523" s="380"/>
      <c r="M523" s="379"/>
      <c r="N523" s="379"/>
      <c r="O523" s="379"/>
      <c r="P523" s="380"/>
      <c r="S523" s="379"/>
    </row>
    <row r="524" spans="1:19" s="371" customFormat="1">
      <c r="A524" s="379"/>
      <c r="B524" s="379"/>
      <c r="C524" s="379"/>
      <c r="D524" s="379"/>
      <c r="E524" s="379"/>
      <c r="F524" s="379"/>
      <c r="G524" s="379"/>
      <c r="H524" s="379"/>
      <c r="I524" s="379"/>
      <c r="J524" s="380"/>
      <c r="K524" s="550"/>
      <c r="L524" s="380"/>
      <c r="M524" s="379"/>
      <c r="N524" s="379"/>
      <c r="O524" s="379"/>
      <c r="P524" s="380"/>
      <c r="S524" s="379"/>
    </row>
    <row r="525" spans="1:19" s="371" customFormat="1">
      <c r="A525" s="379"/>
      <c r="B525" s="379"/>
      <c r="C525" s="379"/>
      <c r="D525" s="379"/>
      <c r="E525" s="379"/>
      <c r="F525" s="379"/>
      <c r="G525" s="379"/>
      <c r="H525" s="379"/>
      <c r="I525" s="379"/>
      <c r="J525" s="380"/>
      <c r="K525" s="550"/>
      <c r="L525" s="380"/>
      <c r="M525" s="379"/>
      <c r="N525" s="379"/>
      <c r="O525" s="379"/>
      <c r="P525" s="380"/>
      <c r="S525" s="379"/>
    </row>
    <row r="526" spans="1:19" s="371" customFormat="1">
      <c r="A526" s="379"/>
      <c r="B526" s="379"/>
      <c r="C526" s="379"/>
      <c r="D526" s="379"/>
      <c r="E526" s="379"/>
      <c r="F526" s="379"/>
      <c r="G526" s="379"/>
      <c r="H526" s="379"/>
      <c r="I526" s="379"/>
      <c r="J526" s="380"/>
      <c r="K526" s="550"/>
      <c r="L526" s="380"/>
      <c r="M526" s="379"/>
      <c r="N526" s="379"/>
      <c r="O526" s="379"/>
      <c r="P526" s="380"/>
      <c r="S526" s="379"/>
    </row>
    <row r="527" spans="1:19" s="371" customFormat="1">
      <c r="A527" s="379"/>
      <c r="B527" s="379"/>
      <c r="C527" s="379"/>
      <c r="D527" s="379"/>
      <c r="E527" s="379"/>
      <c r="F527" s="379"/>
      <c r="G527" s="379"/>
      <c r="H527" s="379"/>
      <c r="I527" s="379"/>
      <c r="J527" s="380"/>
      <c r="K527" s="550"/>
      <c r="L527" s="380"/>
      <c r="M527" s="379"/>
      <c r="N527" s="379"/>
      <c r="O527" s="379"/>
      <c r="P527" s="380"/>
      <c r="S527" s="379"/>
    </row>
    <row r="528" spans="1:19" s="371" customFormat="1">
      <c r="A528" s="379"/>
      <c r="B528" s="379"/>
      <c r="C528" s="379"/>
      <c r="D528" s="379"/>
      <c r="E528" s="379"/>
      <c r="F528" s="379"/>
      <c r="G528" s="379"/>
      <c r="H528" s="379"/>
      <c r="I528" s="379"/>
      <c r="J528" s="380"/>
      <c r="K528" s="550"/>
      <c r="L528" s="380"/>
      <c r="M528" s="379"/>
      <c r="N528" s="379"/>
      <c r="O528" s="379"/>
      <c r="P528" s="380"/>
      <c r="S528" s="379"/>
    </row>
    <row r="529" spans="1:19" s="371" customFormat="1">
      <c r="A529" s="379"/>
      <c r="B529" s="379"/>
      <c r="C529" s="379"/>
      <c r="D529" s="379"/>
      <c r="E529" s="379"/>
      <c r="F529" s="379"/>
      <c r="G529" s="379"/>
      <c r="H529" s="379"/>
      <c r="I529" s="379"/>
      <c r="J529" s="380"/>
      <c r="K529" s="550"/>
      <c r="L529" s="380"/>
      <c r="M529" s="379"/>
      <c r="N529" s="379"/>
      <c r="O529" s="379"/>
      <c r="P529" s="380"/>
      <c r="S529" s="379"/>
    </row>
    <row r="530" spans="1:19" s="371" customFormat="1">
      <c r="A530" s="379"/>
      <c r="B530" s="379"/>
      <c r="C530" s="379"/>
      <c r="D530" s="379"/>
      <c r="E530" s="379"/>
      <c r="F530" s="379"/>
      <c r="G530" s="379"/>
      <c r="H530" s="379"/>
      <c r="I530" s="379"/>
      <c r="J530" s="380"/>
      <c r="K530" s="550"/>
      <c r="L530" s="380"/>
      <c r="M530" s="379"/>
      <c r="N530" s="379"/>
      <c r="O530" s="379"/>
      <c r="P530" s="380"/>
      <c r="S530" s="379"/>
    </row>
    <row r="531" spans="1:19" s="371" customFormat="1">
      <c r="A531" s="379"/>
      <c r="B531" s="379"/>
      <c r="C531" s="379"/>
      <c r="D531" s="379"/>
      <c r="E531" s="379"/>
      <c r="F531" s="379"/>
      <c r="G531" s="379"/>
      <c r="H531" s="379"/>
      <c r="I531" s="379"/>
      <c r="J531" s="380"/>
      <c r="K531" s="550"/>
      <c r="L531" s="380"/>
      <c r="M531" s="379"/>
      <c r="N531" s="379"/>
      <c r="O531" s="379"/>
      <c r="P531" s="380"/>
      <c r="S531" s="379"/>
    </row>
    <row r="532" spans="1:19" s="371" customFormat="1">
      <c r="A532" s="379"/>
      <c r="B532" s="379"/>
      <c r="C532" s="379"/>
      <c r="D532" s="379"/>
      <c r="E532" s="379"/>
      <c r="F532" s="379"/>
      <c r="G532" s="379"/>
      <c r="H532" s="379"/>
      <c r="I532" s="379"/>
      <c r="J532" s="380"/>
      <c r="K532" s="550"/>
      <c r="L532" s="380"/>
      <c r="M532" s="379"/>
      <c r="N532" s="379"/>
      <c r="O532" s="379"/>
      <c r="P532" s="380"/>
      <c r="S532" s="379"/>
    </row>
    <row r="533" spans="1:19" s="371" customFormat="1">
      <c r="A533" s="379"/>
      <c r="B533" s="379"/>
      <c r="C533" s="379"/>
      <c r="D533" s="379"/>
      <c r="E533" s="379"/>
      <c r="F533" s="379"/>
      <c r="G533" s="379"/>
      <c r="H533" s="379"/>
      <c r="I533" s="379"/>
      <c r="J533" s="380"/>
      <c r="K533" s="550"/>
      <c r="L533" s="380"/>
      <c r="M533" s="379"/>
      <c r="N533" s="379"/>
      <c r="O533" s="379"/>
      <c r="P533" s="380"/>
      <c r="S533" s="379"/>
    </row>
    <row r="534" spans="1:19" s="371" customFormat="1">
      <c r="A534" s="379"/>
      <c r="B534" s="379"/>
      <c r="C534" s="379"/>
      <c r="D534" s="379"/>
      <c r="E534" s="379"/>
      <c r="F534" s="379"/>
      <c r="G534" s="379"/>
      <c r="H534" s="379"/>
      <c r="I534" s="379"/>
      <c r="J534" s="380"/>
      <c r="K534" s="550"/>
      <c r="L534" s="380"/>
      <c r="M534" s="379"/>
      <c r="N534" s="379"/>
      <c r="O534" s="379"/>
      <c r="P534" s="380"/>
      <c r="S534" s="379"/>
    </row>
    <row r="535" spans="1:19" s="371" customFormat="1">
      <c r="A535" s="379"/>
      <c r="B535" s="379"/>
      <c r="C535" s="379"/>
      <c r="D535" s="379"/>
      <c r="E535" s="379"/>
      <c r="F535" s="379"/>
      <c r="G535" s="379"/>
      <c r="H535" s="379"/>
      <c r="I535" s="379"/>
      <c r="J535" s="380"/>
      <c r="K535" s="550"/>
      <c r="L535" s="380"/>
      <c r="M535" s="379"/>
      <c r="N535" s="379"/>
      <c r="O535" s="379"/>
      <c r="P535" s="380"/>
      <c r="S535" s="379"/>
    </row>
    <row r="536" spans="1:19" s="371" customFormat="1">
      <c r="A536" s="379"/>
      <c r="B536" s="379"/>
      <c r="C536" s="379"/>
      <c r="D536" s="379"/>
      <c r="E536" s="379"/>
      <c r="F536" s="379"/>
      <c r="G536" s="379"/>
      <c r="H536" s="379"/>
      <c r="I536" s="379"/>
      <c r="J536" s="380"/>
      <c r="K536" s="550"/>
      <c r="L536" s="380"/>
      <c r="M536" s="379"/>
      <c r="N536" s="379"/>
      <c r="O536" s="379"/>
      <c r="P536" s="380"/>
      <c r="S536" s="379"/>
    </row>
    <row r="537" spans="1:19" s="371" customFormat="1">
      <c r="A537" s="379"/>
      <c r="B537" s="379"/>
      <c r="C537" s="379"/>
      <c r="D537" s="379"/>
      <c r="E537" s="379"/>
      <c r="F537" s="379"/>
      <c r="G537" s="379"/>
      <c r="H537" s="379"/>
      <c r="I537" s="379"/>
      <c r="J537" s="380"/>
      <c r="K537" s="550"/>
      <c r="L537" s="380"/>
      <c r="M537" s="379"/>
      <c r="N537" s="379"/>
      <c r="O537" s="379"/>
      <c r="P537" s="380"/>
      <c r="S537" s="379"/>
    </row>
    <row r="538" spans="1:19" s="371" customFormat="1">
      <c r="A538" s="379"/>
      <c r="B538" s="379"/>
      <c r="C538" s="379"/>
      <c r="D538" s="379"/>
      <c r="E538" s="379"/>
      <c r="F538" s="379"/>
      <c r="G538" s="379"/>
      <c r="H538" s="379"/>
      <c r="I538" s="379"/>
      <c r="J538" s="380"/>
      <c r="K538" s="550"/>
      <c r="L538" s="380"/>
      <c r="M538" s="379"/>
      <c r="N538" s="379"/>
      <c r="O538" s="379"/>
      <c r="P538" s="380"/>
      <c r="S538" s="379"/>
    </row>
    <row r="539" spans="1:19" s="371" customFormat="1">
      <c r="A539" s="379"/>
      <c r="B539" s="379"/>
      <c r="C539" s="379"/>
      <c r="D539" s="379"/>
      <c r="E539" s="379"/>
      <c r="F539" s="379"/>
      <c r="G539" s="379"/>
      <c r="H539" s="379"/>
      <c r="I539" s="379"/>
      <c r="J539" s="380"/>
      <c r="K539" s="550"/>
      <c r="L539" s="380"/>
      <c r="M539" s="379"/>
      <c r="N539" s="379"/>
      <c r="O539" s="379"/>
      <c r="P539" s="380"/>
      <c r="S539" s="379"/>
    </row>
    <row r="540" spans="1:19" s="371" customFormat="1">
      <c r="A540" s="379"/>
      <c r="B540" s="379"/>
      <c r="C540" s="379"/>
      <c r="D540" s="379"/>
      <c r="E540" s="379"/>
      <c r="F540" s="379"/>
      <c r="G540" s="379"/>
      <c r="H540" s="379"/>
      <c r="I540" s="379"/>
      <c r="J540" s="380"/>
      <c r="K540" s="550"/>
      <c r="L540" s="380"/>
      <c r="M540" s="379"/>
      <c r="N540" s="379"/>
      <c r="O540" s="379"/>
      <c r="P540" s="380"/>
      <c r="S540" s="379"/>
    </row>
    <row r="541" spans="1:19" s="371" customFormat="1">
      <c r="A541" s="379"/>
      <c r="B541" s="379"/>
      <c r="C541" s="379"/>
      <c r="D541" s="379"/>
      <c r="E541" s="379"/>
      <c r="F541" s="379"/>
      <c r="G541" s="379"/>
      <c r="H541" s="379"/>
      <c r="I541" s="379"/>
      <c r="J541" s="380"/>
      <c r="K541" s="550"/>
      <c r="L541" s="380"/>
      <c r="M541" s="379"/>
      <c r="N541" s="379"/>
      <c r="O541" s="379"/>
      <c r="P541" s="380"/>
      <c r="S541" s="379"/>
    </row>
    <row r="542" spans="1:19" s="371" customFormat="1">
      <c r="A542" s="379"/>
      <c r="B542" s="379"/>
      <c r="C542" s="379"/>
      <c r="D542" s="379"/>
      <c r="E542" s="379"/>
      <c r="F542" s="379"/>
      <c r="G542" s="379"/>
      <c r="H542" s="379"/>
      <c r="I542" s="379"/>
      <c r="J542" s="380"/>
      <c r="K542" s="550"/>
      <c r="L542" s="380"/>
      <c r="M542" s="379"/>
      <c r="N542" s="379"/>
      <c r="O542" s="379"/>
      <c r="P542" s="380"/>
      <c r="S542" s="379"/>
    </row>
    <row r="543" spans="1:19" s="371" customFormat="1">
      <c r="A543" s="379"/>
      <c r="B543" s="379"/>
      <c r="C543" s="379"/>
      <c r="D543" s="379"/>
      <c r="E543" s="379"/>
      <c r="F543" s="379"/>
      <c r="G543" s="379"/>
      <c r="H543" s="379"/>
      <c r="I543" s="379"/>
      <c r="J543" s="380"/>
      <c r="K543" s="550"/>
      <c r="L543" s="380"/>
      <c r="M543" s="379"/>
      <c r="N543" s="379"/>
      <c r="O543" s="379"/>
      <c r="P543" s="380"/>
      <c r="S543" s="379"/>
    </row>
    <row r="544" spans="1:19" s="371" customFormat="1">
      <c r="A544" s="379"/>
      <c r="B544" s="379"/>
      <c r="C544" s="379"/>
      <c r="D544" s="379"/>
      <c r="E544" s="379"/>
      <c r="F544" s="379"/>
      <c r="G544" s="379"/>
      <c r="H544" s="379"/>
      <c r="I544" s="379"/>
      <c r="J544" s="380"/>
      <c r="K544" s="550"/>
      <c r="L544" s="380"/>
      <c r="M544" s="379"/>
      <c r="N544" s="379"/>
      <c r="O544" s="379"/>
      <c r="P544" s="380"/>
      <c r="S544" s="379"/>
    </row>
    <row r="545" spans="1:19" s="371" customFormat="1">
      <c r="A545" s="379"/>
      <c r="B545" s="379"/>
      <c r="C545" s="379"/>
      <c r="D545" s="379"/>
      <c r="E545" s="379"/>
      <c r="F545" s="379"/>
      <c r="G545" s="379"/>
      <c r="H545" s="379"/>
      <c r="I545" s="379"/>
      <c r="J545" s="380"/>
      <c r="K545" s="550"/>
      <c r="L545" s="380"/>
      <c r="M545" s="379"/>
      <c r="N545" s="379"/>
      <c r="O545" s="379"/>
      <c r="P545" s="380"/>
      <c r="S545" s="379"/>
    </row>
    <row r="546" spans="1:19" s="371" customFormat="1">
      <c r="A546" s="379"/>
      <c r="B546" s="379"/>
      <c r="C546" s="379"/>
      <c r="D546" s="379"/>
      <c r="E546" s="379"/>
      <c r="F546" s="379"/>
      <c r="G546" s="379"/>
      <c r="H546" s="379"/>
      <c r="I546" s="379"/>
      <c r="J546" s="380"/>
      <c r="K546" s="550"/>
      <c r="L546" s="380"/>
      <c r="M546" s="379"/>
      <c r="N546" s="379"/>
      <c r="O546" s="379"/>
      <c r="P546" s="380"/>
      <c r="S546" s="379"/>
    </row>
    <row r="547" spans="1:19" s="371" customFormat="1">
      <c r="A547" s="379"/>
      <c r="B547" s="379"/>
      <c r="C547" s="379"/>
      <c r="D547" s="379"/>
      <c r="E547" s="379"/>
      <c r="F547" s="379"/>
      <c r="G547" s="379"/>
      <c r="H547" s="379"/>
      <c r="I547" s="379"/>
      <c r="J547" s="380"/>
      <c r="K547" s="550"/>
      <c r="L547" s="380"/>
      <c r="M547" s="379"/>
      <c r="N547" s="379"/>
      <c r="O547" s="379"/>
      <c r="P547" s="380"/>
      <c r="S547" s="379"/>
    </row>
    <row r="548" spans="1:19" s="371" customFormat="1">
      <c r="A548" s="379"/>
      <c r="B548" s="379"/>
      <c r="C548" s="379"/>
      <c r="D548" s="379"/>
      <c r="E548" s="379"/>
      <c r="F548" s="379"/>
      <c r="G548" s="379"/>
      <c r="H548" s="379"/>
      <c r="I548" s="379"/>
      <c r="J548" s="380"/>
      <c r="K548" s="550"/>
      <c r="L548" s="380"/>
      <c r="M548" s="379"/>
      <c r="N548" s="379"/>
      <c r="O548" s="379"/>
      <c r="P548" s="380"/>
      <c r="S548" s="379"/>
    </row>
    <row r="549" spans="1:19" s="371" customFormat="1">
      <c r="A549" s="379"/>
      <c r="B549" s="379"/>
      <c r="C549" s="379"/>
      <c r="D549" s="379"/>
      <c r="E549" s="379"/>
      <c r="F549" s="379"/>
      <c r="G549" s="379"/>
      <c r="H549" s="379"/>
      <c r="I549" s="379"/>
      <c r="J549" s="380"/>
      <c r="K549" s="550"/>
      <c r="L549" s="380"/>
      <c r="M549" s="379"/>
      <c r="N549" s="379"/>
      <c r="O549" s="379"/>
      <c r="P549" s="380"/>
      <c r="S549" s="379"/>
    </row>
    <row r="550" spans="1:19" s="371" customFormat="1">
      <c r="A550" s="379"/>
      <c r="B550" s="379"/>
      <c r="C550" s="379"/>
      <c r="D550" s="379"/>
      <c r="E550" s="379"/>
      <c r="F550" s="379"/>
      <c r="G550" s="379"/>
      <c r="H550" s="379"/>
      <c r="I550" s="379"/>
      <c r="J550" s="380"/>
      <c r="K550" s="550"/>
      <c r="L550" s="380"/>
      <c r="M550" s="379"/>
      <c r="N550" s="379"/>
      <c r="O550" s="379"/>
      <c r="P550" s="380"/>
      <c r="S550" s="379"/>
    </row>
    <row r="551" spans="1:19" s="371" customFormat="1">
      <c r="A551" s="379"/>
      <c r="B551" s="379"/>
      <c r="C551" s="379"/>
      <c r="D551" s="379"/>
      <c r="E551" s="379"/>
      <c r="F551" s="379"/>
      <c r="G551" s="379"/>
      <c r="H551" s="379"/>
      <c r="I551" s="379"/>
      <c r="J551" s="380"/>
      <c r="K551" s="550"/>
      <c r="L551" s="380"/>
      <c r="M551" s="379"/>
      <c r="N551" s="379"/>
      <c r="O551" s="379"/>
      <c r="P551" s="380"/>
      <c r="S551" s="379"/>
    </row>
    <row r="552" spans="1:19" s="371" customFormat="1">
      <c r="A552" s="379"/>
      <c r="B552" s="379"/>
      <c r="C552" s="379"/>
      <c r="D552" s="379"/>
      <c r="E552" s="379"/>
      <c r="F552" s="379"/>
      <c r="G552" s="379"/>
      <c r="H552" s="379"/>
      <c r="I552" s="379"/>
      <c r="J552" s="380"/>
      <c r="K552" s="550"/>
      <c r="L552" s="380"/>
      <c r="M552" s="379"/>
      <c r="N552" s="379"/>
      <c r="O552" s="379"/>
      <c r="P552" s="380"/>
      <c r="S552" s="379"/>
    </row>
    <row r="553" spans="1:19" s="371" customFormat="1">
      <c r="A553" s="379"/>
      <c r="B553" s="379"/>
      <c r="C553" s="379"/>
      <c r="D553" s="379"/>
      <c r="E553" s="379"/>
      <c r="F553" s="379"/>
      <c r="G553" s="379"/>
      <c r="H553" s="379"/>
      <c r="I553" s="379"/>
      <c r="J553" s="380"/>
      <c r="K553" s="550"/>
      <c r="L553" s="380"/>
      <c r="M553" s="379"/>
      <c r="N553" s="379"/>
      <c r="O553" s="379"/>
      <c r="P553" s="380"/>
      <c r="S553" s="379"/>
    </row>
    <row r="554" spans="1:19" s="371" customFormat="1">
      <c r="A554" s="379"/>
      <c r="B554" s="379"/>
      <c r="C554" s="379"/>
      <c r="D554" s="379"/>
      <c r="E554" s="379"/>
      <c r="F554" s="379"/>
      <c r="G554" s="379"/>
      <c r="H554" s="379"/>
      <c r="I554" s="379"/>
      <c r="J554" s="380"/>
      <c r="K554" s="550"/>
      <c r="L554" s="380"/>
      <c r="M554" s="379"/>
      <c r="N554" s="379"/>
      <c r="O554" s="379"/>
      <c r="P554" s="380"/>
      <c r="S554" s="379"/>
    </row>
    <row r="555" spans="1:19" s="371" customFormat="1">
      <c r="A555" s="379"/>
      <c r="B555" s="379"/>
      <c r="C555" s="379"/>
      <c r="D555" s="379"/>
      <c r="E555" s="379"/>
      <c r="F555" s="379"/>
      <c r="G555" s="379"/>
      <c r="H555" s="379"/>
      <c r="I555" s="379"/>
      <c r="J555" s="380"/>
      <c r="K555" s="550"/>
      <c r="L555" s="380"/>
      <c r="M555" s="379"/>
      <c r="N555" s="379"/>
      <c r="O555" s="379"/>
      <c r="P555" s="380"/>
      <c r="S555" s="379"/>
    </row>
    <row r="556" spans="1:19" s="371" customFormat="1">
      <c r="A556" s="379"/>
      <c r="B556" s="379"/>
      <c r="C556" s="379"/>
      <c r="D556" s="379"/>
      <c r="E556" s="379"/>
      <c r="F556" s="379"/>
      <c r="G556" s="379"/>
      <c r="H556" s="379"/>
      <c r="I556" s="379"/>
      <c r="J556" s="380"/>
      <c r="K556" s="550"/>
      <c r="L556" s="380"/>
      <c r="M556" s="379"/>
      <c r="N556" s="379"/>
      <c r="O556" s="379"/>
      <c r="P556" s="380"/>
      <c r="S556" s="379"/>
    </row>
    <row r="557" spans="1:19" s="371" customFormat="1">
      <c r="A557" s="379"/>
      <c r="B557" s="379"/>
      <c r="C557" s="379"/>
      <c r="D557" s="379"/>
      <c r="E557" s="379"/>
      <c r="F557" s="379"/>
      <c r="G557" s="379"/>
      <c r="H557" s="379"/>
      <c r="I557" s="379"/>
      <c r="J557" s="380"/>
      <c r="K557" s="550"/>
      <c r="L557" s="380"/>
      <c r="M557" s="379"/>
      <c r="N557" s="379"/>
      <c r="O557" s="379"/>
      <c r="P557" s="380"/>
      <c r="S557" s="379"/>
    </row>
    <row r="558" spans="1:19" s="371" customFormat="1">
      <c r="A558" s="379"/>
      <c r="B558" s="379"/>
      <c r="C558" s="379"/>
      <c r="D558" s="379"/>
      <c r="E558" s="379"/>
      <c r="F558" s="379"/>
      <c r="G558" s="379"/>
      <c r="H558" s="379"/>
      <c r="I558" s="379"/>
      <c r="J558" s="380"/>
      <c r="K558" s="550"/>
      <c r="L558" s="380"/>
      <c r="M558" s="379"/>
      <c r="N558" s="379"/>
      <c r="O558" s="379"/>
      <c r="P558" s="380"/>
      <c r="S558" s="379"/>
    </row>
    <row r="559" spans="1:19" s="371" customFormat="1">
      <c r="A559" s="379"/>
      <c r="B559" s="379"/>
      <c r="C559" s="379"/>
      <c r="D559" s="379"/>
      <c r="E559" s="379"/>
      <c r="F559" s="379"/>
      <c r="G559" s="379"/>
      <c r="H559" s="379"/>
      <c r="I559" s="379"/>
      <c r="J559" s="380"/>
      <c r="K559" s="550"/>
      <c r="L559" s="380"/>
      <c r="M559" s="379"/>
      <c r="N559" s="379"/>
      <c r="O559" s="379"/>
      <c r="P559" s="380"/>
      <c r="S559" s="379"/>
    </row>
    <row r="560" spans="1:19" s="371" customFormat="1">
      <c r="A560" s="379"/>
      <c r="B560" s="379"/>
      <c r="C560" s="379"/>
      <c r="D560" s="379"/>
      <c r="E560" s="379"/>
      <c r="F560" s="379"/>
      <c r="G560" s="379"/>
      <c r="H560" s="379"/>
      <c r="I560" s="379"/>
      <c r="J560" s="380"/>
      <c r="K560" s="550"/>
      <c r="L560" s="380"/>
      <c r="M560" s="379"/>
      <c r="N560" s="379"/>
      <c r="O560" s="379"/>
      <c r="P560" s="380"/>
      <c r="S560" s="379"/>
    </row>
    <row r="561" spans="1:19" s="371" customFormat="1">
      <c r="A561" s="379"/>
      <c r="B561" s="379"/>
      <c r="C561" s="379"/>
      <c r="D561" s="379"/>
      <c r="E561" s="379"/>
      <c r="F561" s="379"/>
      <c r="G561" s="379"/>
      <c r="H561" s="379"/>
      <c r="I561" s="379"/>
      <c r="J561" s="380"/>
      <c r="K561" s="550"/>
      <c r="L561" s="380"/>
      <c r="M561" s="379"/>
      <c r="N561" s="379"/>
      <c r="O561" s="379"/>
      <c r="P561" s="380"/>
      <c r="S561" s="379"/>
    </row>
    <row r="562" spans="1:19" s="371" customFormat="1">
      <c r="A562" s="379"/>
      <c r="B562" s="379"/>
      <c r="C562" s="379"/>
      <c r="D562" s="379"/>
      <c r="E562" s="379"/>
      <c r="F562" s="379"/>
      <c r="G562" s="379"/>
      <c r="H562" s="379"/>
      <c r="I562" s="379"/>
      <c r="J562" s="380"/>
      <c r="K562" s="550"/>
      <c r="L562" s="380"/>
      <c r="M562" s="379"/>
      <c r="N562" s="379"/>
      <c r="O562" s="379"/>
      <c r="P562" s="380"/>
      <c r="S562" s="379"/>
    </row>
    <row r="563" spans="1:19" s="371" customFormat="1">
      <c r="A563" s="379"/>
      <c r="B563" s="379"/>
      <c r="C563" s="379"/>
      <c r="D563" s="379"/>
      <c r="E563" s="379"/>
      <c r="F563" s="379"/>
      <c r="G563" s="379"/>
      <c r="H563" s="379"/>
      <c r="I563" s="379"/>
      <c r="J563" s="380"/>
      <c r="K563" s="550"/>
      <c r="L563" s="380"/>
      <c r="M563" s="379"/>
      <c r="N563" s="379"/>
      <c r="O563" s="379"/>
      <c r="P563" s="380"/>
      <c r="S563" s="379"/>
    </row>
    <row r="564" spans="1:19" s="371" customFormat="1">
      <c r="A564" s="379"/>
      <c r="B564" s="379"/>
      <c r="C564" s="379"/>
      <c r="D564" s="379"/>
      <c r="E564" s="379"/>
      <c r="F564" s="379"/>
      <c r="G564" s="379"/>
      <c r="H564" s="379"/>
      <c r="I564" s="379"/>
      <c r="J564" s="380"/>
      <c r="K564" s="550"/>
      <c r="L564" s="380"/>
      <c r="M564" s="379"/>
      <c r="N564" s="379"/>
      <c r="O564" s="379"/>
      <c r="P564" s="380"/>
      <c r="S564" s="379"/>
    </row>
    <row r="565" spans="1:19" s="371" customFormat="1">
      <c r="A565" s="379"/>
      <c r="B565" s="379"/>
      <c r="C565" s="379"/>
      <c r="D565" s="379"/>
      <c r="E565" s="379"/>
      <c r="F565" s="379"/>
      <c r="G565" s="379"/>
      <c r="H565" s="379"/>
      <c r="I565" s="379"/>
      <c r="J565" s="380"/>
      <c r="K565" s="550"/>
      <c r="L565" s="380"/>
      <c r="M565" s="379"/>
      <c r="N565" s="379"/>
      <c r="O565" s="379"/>
      <c r="P565" s="380"/>
      <c r="S565" s="379"/>
    </row>
    <row r="566" spans="1:19" s="371" customFormat="1">
      <c r="A566" s="379"/>
      <c r="B566" s="379"/>
      <c r="C566" s="379"/>
      <c r="D566" s="379"/>
      <c r="E566" s="379"/>
      <c r="F566" s="379"/>
      <c r="G566" s="379"/>
      <c r="H566" s="379"/>
      <c r="I566" s="379"/>
      <c r="J566" s="380"/>
      <c r="K566" s="550"/>
      <c r="L566" s="380"/>
      <c r="M566" s="379"/>
      <c r="N566" s="379"/>
      <c r="O566" s="379"/>
      <c r="P566" s="380"/>
      <c r="S566" s="379"/>
    </row>
    <row r="567" spans="1:19" s="371" customFormat="1">
      <c r="A567" s="379"/>
      <c r="B567" s="379"/>
      <c r="C567" s="379"/>
      <c r="D567" s="379"/>
      <c r="E567" s="379"/>
      <c r="F567" s="379"/>
      <c r="G567" s="379"/>
      <c r="H567" s="379"/>
      <c r="I567" s="379"/>
      <c r="J567" s="380"/>
      <c r="K567" s="550"/>
      <c r="L567" s="380"/>
      <c r="M567" s="379"/>
      <c r="N567" s="379"/>
      <c r="O567" s="379"/>
      <c r="P567" s="380"/>
      <c r="S567" s="379"/>
    </row>
    <row r="568" spans="1:19" s="371" customFormat="1">
      <c r="A568" s="379"/>
      <c r="B568" s="379"/>
      <c r="C568" s="379"/>
      <c r="D568" s="379"/>
      <c r="E568" s="379"/>
      <c r="F568" s="379"/>
      <c r="G568" s="379"/>
      <c r="H568" s="379"/>
      <c r="I568" s="379"/>
      <c r="J568" s="380"/>
      <c r="K568" s="550"/>
      <c r="L568" s="380"/>
      <c r="M568" s="379"/>
      <c r="N568" s="379"/>
      <c r="O568" s="379"/>
      <c r="P568" s="380"/>
      <c r="S568" s="379"/>
    </row>
    <row r="569" spans="1:19" s="371" customFormat="1">
      <c r="A569" s="379"/>
      <c r="B569" s="379"/>
      <c r="C569" s="379"/>
      <c r="D569" s="379"/>
      <c r="E569" s="379"/>
      <c r="F569" s="379"/>
      <c r="G569" s="379"/>
      <c r="H569" s="379"/>
      <c r="I569" s="379"/>
      <c r="J569" s="380"/>
      <c r="K569" s="550"/>
      <c r="L569" s="380"/>
      <c r="M569" s="379"/>
      <c r="N569" s="379"/>
      <c r="O569" s="379"/>
      <c r="P569" s="380"/>
      <c r="S569" s="379"/>
    </row>
    <row r="570" spans="1:19" s="371" customFormat="1">
      <c r="A570" s="379"/>
      <c r="B570" s="379"/>
      <c r="C570" s="379"/>
      <c r="D570" s="379"/>
      <c r="E570" s="379"/>
      <c r="F570" s="379"/>
      <c r="G570" s="379"/>
      <c r="H570" s="379"/>
      <c r="I570" s="379"/>
      <c r="J570" s="380"/>
      <c r="K570" s="550"/>
      <c r="L570" s="380"/>
      <c r="M570" s="379"/>
      <c r="N570" s="379"/>
      <c r="O570" s="379"/>
      <c r="P570" s="380"/>
      <c r="S570" s="379"/>
    </row>
    <row r="571" spans="1:19" s="371" customFormat="1">
      <c r="A571" s="379"/>
      <c r="B571" s="379"/>
      <c r="C571" s="379"/>
      <c r="D571" s="379"/>
      <c r="E571" s="379"/>
      <c r="F571" s="379"/>
      <c r="G571" s="379"/>
      <c r="H571" s="379"/>
      <c r="I571" s="379"/>
      <c r="J571" s="380"/>
      <c r="K571" s="550"/>
      <c r="L571" s="380"/>
      <c r="M571" s="379"/>
      <c r="N571" s="379"/>
      <c r="O571" s="379"/>
      <c r="P571" s="380"/>
      <c r="S571" s="379"/>
    </row>
    <row r="572" spans="1:19" s="371" customFormat="1">
      <c r="A572" s="379"/>
      <c r="B572" s="379"/>
      <c r="C572" s="379"/>
      <c r="D572" s="379"/>
      <c r="E572" s="379"/>
      <c r="F572" s="379"/>
      <c r="G572" s="379"/>
      <c r="H572" s="379"/>
      <c r="I572" s="379"/>
      <c r="J572" s="380"/>
      <c r="K572" s="550"/>
      <c r="L572" s="380"/>
      <c r="M572" s="379"/>
      <c r="N572" s="379"/>
      <c r="O572" s="379"/>
      <c r="P572" s="380"/>
      <c r="S572" s="379"/>
    </row>
    <row r="573" spans="1:19" s="371" customFormat="1">
      <c r="A573" s="379"/>
      <c r="B573" s="379"/>
      <c r="C573" s="379"/>
      <c r="D573" s="379"/>
      <c r="E573" s="379"/>
      <c r="F573" s="379"/>
      <c r="G573" s="379"/>
      <c r="H573" s="379"/>
      <c r="I573" s="379"/>
      <c r="J573" s="380"/>
      <c r="K573" s="550"/>
      <c r="L573" s="380"/>
      <c r="M573" s="379"/>
      <c r="N573" s="379"/>
      <c r="O573" s="379"/>
      <c r="P573" s="380"/>
      <c r="S573" s="379"/>
    </row>
    <row r="574" spans="1:19" s="371" customFormat="1">
      <c r="A574" s="379"/>
      <c r="B574" s="379"/>
      <c r="C574" s="379"/>
      <c r="D574" s="379"/>
      <c r="E574" s="379"/>
      <c r="F574" s="379"/>
      <c r="G574" s="379"/>
      <c r="H574" s="379"/>
      <c r="I574" s="379"/>
      <c r="J574" s="380"/>
      <c r="K574" s="550"/>
      <c r="L574" s="380"/>
      <c r="M574" s="379"/>
      <c r="N574" s="379"/>
      <c r="O574" s="379"/>
      <c r="P574" s="380"/>
      <c r="S574" s="379"/>
    </row>
    <row r="575" spans="1:19" s="371" customFormat="1">
      <c r="A575" s="379"/>
      <c r="B575" s="379"/>
      <c r="C575" s="379"/>
      <c r="D575" s="379"/>
      <c r="E575" s="379"/>
      <c r="F575" s="379"/>
      <c r="G575" s="379"/>
      <c r="H575" s="379"/>
      <c r="I575" s="379"/>
      <c r="J575" s="380"/>
      <c r="K575" s="550"/>
      <c r="L575" s="380"/>
      <c r="M575" s="379"/>
      <c r="N575" s="379"/>
      <c r="O575" s="379"/>
      <c r="P575" s="380"/>
      <c r="S575" s="379"/>
    </row>
    <row r="576" spans="1:19" s="371" customFormat="1">
      <c r="A576" s="379"/>
      <c r="B576" s="379"/>
      <c r="C576" s="379"/>
      <c r="D576" s="379"/>
      <c r="E576" s="379"/>
      <c r="F576" s="379"/>
      <c r="G576" s="379"/>
      <c r="H576" s="379"/>
      <c r="I576" s="379"/>
      <c r="J576" s="380"/>
      <c r="K576" s="550"/>
      <c r="L576" s="380"/>
      <c r="M576" s="379"/>
      <c r="N576" s="379"/>
      <c r="O576" s="379"/>
      <c r="P576" s="380"/>
      <c r="S576" s="379"/>
    </row>
    <row r="577" spans="1:19" s="371" customFormat="1">
      <c r="A577" s="379"/>
      <c r="B577" s="379"/>
      <c r="C577" s="379"/>
      <c r="D577" s="379"/>
      <c r="E577" s="379"/>
      <c r="F577" s="379"/>
      <c r="G577" s="379"/>
      <c r="H577" s="379"/>
      <c r="I577" s="379"/>
      <c r="J577" s="380"/>
      <c r="K577" s="550"/>
      <c r="L577" s="380"/>
      <c r="M577" s="379"/>
      <c r="N577" s="379"/>
      <c r="O577" s="379"/>
      <c r="P577" s="380"/>
      <c r="S577" s="379"/>
    </row>
    <row r="578" spans="1:19" s="371" customFormat="1">
      <c r="A578" s="379"/>
      <c r="B578" s="379"/>
      <c r="C578" s="379"/>
      <c r="D578" s="379"/>
      <c r="E578" s="379"/>
      <c r="F578" s="379"/>
      <c r="G578" s="379"/>
      <c r="H578" s="379"/>
      <c r="I578" s="379"/>
      <c r="J578" s="380"/>
      <c r="K578" s="550"/>
      <c r="L578" s="380"/>
      <c r="M578" s="379"/>
      <c r="N578" s="379"/>
      <c r="O578" s="379"/>
      <c r="P578" s="380"/>
      <c r="S578" s="379"/>
    </row>
    <row r="579" spans="1:19" s="371" customFormat="1">
      <c r="A579" s="379"/>
      <c r="B579" s="379"/>
      <c r="C579" s="379"/>
      <c r="D579" s="379"/>
      <c r="E579" s="379"/>
      <c r="F579" s="379"/>
      <c r="G579" s="379"/>
      <c r="H579" s="379"/>
      <c r="I579" s="379"/>
      <c r="J579" s="380"/>
      <c r="K579" s="550"/>
      <c r="L579" s="380"/>
      <c r="M579" s="379"/>
      <c r="N579" s="379"/>
      <c r="O579" s="379"/>
      <c r="P579" s="380"/>
      <c r="S579" s="379"/>
    </row>
    <row r="580" spans="1:19" s="371" customFormat="1">
      <c r="A580" s="379"/>
      <c r="B580" s="379"/>
      <c r="C580" s="379"/>
      <c r="D580" s="379"/>
      <c r="E580" s="379"/>
      <c r="F580" s="379"/>
      <c r="G580" s="379"/>
      <c r="H580" s="379"/>
      <c r="I580" s="379"/>
      <c r="J580" s="380"/>
      <c r="K580" s="550"/>
      <c r="L580" s="380"/>
      <c r="M580" s="379"/>
      <c r="N580" s="379"/>
      <c r="O580" s="379"/>
      <c r="P580" s="380"/>
      <c r="S580" s="379"/>
    </row>
    <row r="581" spans="1:19" s="371" customFormat="1">
      <c r="A581" s="379"/>
      <c r="B581" s="379"/>
      <c r="C581" s="379"/>
      <c r="D581" s="379"/>
      <c r="E581" s="379"/>
      <c r="F581" s="379"/>
      <c r="G581" s="379"/>
      <c r="H581" s="379"/>
      <c r="I581" s="379"/>
      <c r="J581" s="380"/>
      <c r="K581" s="550"/>
      <c r="L581" s="380"/>
      <c r="M581" s="379"/>
      <c r="N581" s="379"/>
      <c r="O581" s="379"/>
      <c r="P581" s="380"/>
      <c r="S581" s="379"/>
    </row>
    <row r="582" spans="1:19" s="371" customFormat="1">
      <c r="A582" s="379"/>
      <c r="B582" s="379"/>
      <c r="C582" s="379"/>
      <c r="D582" s="379"/>
      <c r="E582" s="379"/>
      <c r="F582" s="379"/>
      <c r="G582" s="379"/>
      <c r="H582" s="379"/>
      <c r="I582" s="379"/>
      <c r="J582" s="380"/>
      <c r="K582" s="550"/>
      <c r="L582" s="380"/>
      <c r="M582" s="379"/>
      <c r="N582" s="379"/>
      <c r="O582" s="379"/>
      <c r="P582" s="380"/>
      <c r="S582" s="379"/>
    </row>
    <row r="583" spans="1:19" s="371" customFormat="1">
      <c r="A583" s="379"/>
      <c r="B583" s="379"/>
      <c r="C583" s="379"/>
      <c r="D583" s="379"/>
      <c r="E583" s="379"/>
      <c r="F583" s="379"/>
      <c r="G583" s="379"/>
      <c r="H583" s="379"/>
      <c r="I583" s="379"/>
      <c r="J583" s="380"/>
      <c r="K583" s="550"/>
      <c r="L583" s="380"/>
      <c r="M583" s="379"/>
      <c r="N583" s="379"/>
      <c r="O583" s="379"/>
      <c r="P583" s="380"/>
      <c r="S583" s="379"/>
    </row>
    <row r="584" spans="1:19" s="371" customFormat="1">
      <c r="A584" s="379"/>
      <c r="B584" s="379"/>
      <c r="C584" s="379"/>
      <c r="D584" s="379"/>
      <c r="E584" s="379"/>
      <c r="F584" s="379"/>
      <c r="G584" s="379"/>
      <c r="H584" s="379"/>
      <c r="I584" s="379"/>
      <c r="J584" s="380"/>
      <c r="K584" s="550"/>
      <c r="L584" s="380"/>
      <c r="M584" s="379"/>
      <c r="N584" s="379"/>
      <c r="O584" s="379"/>
      <c r="P584" s="380"/>
      <c r="S584" s="379"/>
    </row>
    <row r="585" spans="1:19" s="371" customFormat="1">
      <c r="A585" s="379"/>
      <c r="B585" s="379"/>
      <c r="C585" s="379"/>
      <c r="D585" s="379"/>
      <c r="E585" s="379"/>
      <c r="F585" s="379"/>
      <c r="G585" s="379"/>
      <c r="H585" s="379"/>
      <c r="I585" s="379"/>
      <c r="J585" s="380"/>
      <c r="K585" s="550"/>
      <c r="L585" s="380"/>
      <c r="M585" s="379"/>
      <c r="N585" s="379"/>
      <c r="O585" s="379"/>
      <c r="P585" s="380"/>
      <c r="S585" s="379"/>
    </row>
    <row r="586" spans="1:19" s="371" customFormat="1">
      <c r="A586" s="379"/>
      <c r="B586" s="379"/>
      <c r="C586" s="379"/>
      <c r="D586" s="379"/>
      <c r="E586" s="379"/>
      <c r="F586" s="379"/>
      <c r="G586" s="379"/>
      <c r="H586" s="379"/>
      <c r="I586" s="379"/>
      <c r="J586" s="380"/>
      <c r="K586" s="550"/>
      <c r="L586" s="380"/>
      <c r="M586" s="379"/>
      <c r="N586" s="379"/>
      <c r="O586" s="379"/>
      <c r="P586" s="380"/>
      <c r="S586" s="379"/>
    </row>
    <row r="587" spans="1:19" s="371" customFormat="1">
      <c r="A587" s="379"/>
      <c r="B587" s="379"/>
      <c r="C587" s="379"/>
      <c r="D587" s="379"/>
      <c r="E587" s="379"/>
      <c r="F587" s="379"/>
      <c r="G587" s="379"/>
      <c r="H587" s="379"/>
      <c r="I587" s="379"/>
      <c r="J587" s="380"/>
      <c r="K587" s="550"/>
      <c r="L587" s="380"/>
      <c r="M587" s="379"/>
      <c r="N587" s="379"/>
      <c r="O587" s="379"/>
      <c r="P587" s="380"/>
      <c r="S587" s="379"/>
    </row>
    <row r="588" spans="1:19" s="371" customFormat="1">
      <c r="A588" s="379"/>
      <c r="B588" s="379"/>
      <c r="C588" s="379"/>
      <c r="D588" s="379"/>
      <c r="E588" s="379"/>
      <c r="F588" s="379"/>
      <c r="G588" s="379"/>
      <c r="H588" s="379"/>
      <c r="I588" s="379"/>
      <c r="J588" s="380"/>
      <c r="K588" s="550"/>
      <c r="L588" s="380"/>
      <c r="M588" s="379"/>
      <c r="N588" s="379"/>
      <c r="O588" s="379"/>
      <c r="P588" s="380"/>
      <c r="S588" s="379"/>
    </row>
    <row r="589" spans="1:19" s="371" customFormat="1">
      <c r="A589" s="379"/>
      <c r="B589" s="379"/>
      <c r="C589" s="379"/>
      <c r="D589" s="379"/>
      <c r="E589" s="379"/>
      <c r="F589" s="379"/>
      <c r="G589" s="379"/>
      <c r="H589" s="379"/>
      <c r="I589" s="379"/>
      <c r="J589" s="380"/>
      <c r="K589" s="550"/>
      <c r="L589" s="380"/>
      <c r="M589" s="379"/>
      <c r="N589" s="379"/>
      <c r="O589" s="379"/>
      <c r="P589" s="380"/>
      <c r="S589" s="379"/>
    </row>
    <row r="590" spans="1:19" s="371" customFormat="1">
      <c r="A590" s="379"/>
      <c r="B590" s="379"/>
      <c r="C590" s="379"/>
      <c r="D590" s="379"/>
      <c r="E590" s="379"/>
      <c r="F590" s="379"/>
      <c r="G590" s="379"/>
      <c r="H590" s="379"/>
      <c r="I590" s="379"/>
      <c r="J590" s="380"/>
      <c r="K590" s="550"/>
      <c r="L590" s="380"/>
      <c r="M590" s="379"/>
      <c r="N590" s="379"/>
      <c r="O590" s="379"/>
      <c r="P590" s="380"/>
      <c r="S590" s="379"/>
    </row>
    <row r="591" spans="1:19" s="371" customFormat="1">
      <c r="A591" s="379"/>
      <c r="B591" s="379"/>
      <c r="C591" s="379"/>
      <c r="D591" s="379"/>
      <c r="E591" s="379"/>
      <c r="F591" s="379"/>
      <c r="G591" s="379"/>
      <c r="H591" s="379"/>
      <c r="I591" s="379"/>
      <c r="J591" s="380"/>
      <c r="K591" s="550"/>
      <c r="L591" s="380"/>
      <c r="M591" s="379"/>
      <c r="N591" s="379"/>
      <c r="O591" s="379"/>
      <c r="P591" s="380"/>
      <c r="S591" s="379"/>
    </row>
    <row r="592" spans="1:19" s="371" customFormat="1">
      <c r="A592" s="379"/>
      <c r="B592" s="379"/>
      <c r="C592" s="379"/>
      <c r="D592" s="379"/>
      <c r="E592" s="379"/>
      <c r="F592" s="379"/>
      <c r="G592" s="379"/>
      <c r="H592" s="379"/>
      <c r="I592" s="379"/>
      <c r="J592" s="380"/>
      <c r="K592" s="550"/>
      <c r="L592" s="380"/>
      <c r="M592" s="379"/>
      <c r="N592" s="379"/>
      <c r="O592" s="379"/>
      <c r="P592" s="380"/>
      <c r="S592" s="379"/>
    </row>
    <row r="593" spans="1:19" s="371" customFormat="1">
      <c r="A593" s="379"/>
      <c r="B593" s="379"/>
      <c r="C593" s="379"/>
      <c r="D593" s="379"/>
      <c r="E593" s="379"/>
      <c r="F593" s="379"/>
      <c r="G593" s="379"/>
      <c r="H593" s="379"/>
      <c r="I593" s="379"/>
      <c r="J593" s="380"/>
      <c r="K593" s="550"/>
      <c r="L593" s="380"/>
      <c r="M593" s="379"/>
      <c r="N593" s="379"/>
      <c r="O593" s="379"/>
      <c r="P593" s="380"/>
      <c r="S593" s="379"/>
    </row>
    <row r="594" spans="1:19" s="371" customFormat="1">
      <c r="A594" s="379"/>
      <c r="B594" s="379"/>
      <c r="C594" s="379"/>
      <c r="D594" s="379"/>
      <c r="E594" s="379"/>
      <c r="F594" s="379"/>
      <c r="G594" s="379"/>
      <c r="H594" s="379"/>
      <c r="I594" s="379"/>
      <c r="J594" s="380"/>
      <c r="K594" s="550"/>
      <c r="L594" s="380"/>
      <c r="M594" s="379"/>
      <c r="N594" s="379"/>
      <c r="O594" s="379"/>
      <c r="P594" s="380"/>
      <c r="S594" s="379"/>
    </row>
    <row r="595" spans="1:19" s="371" customFormat="1">
      <c r="A595" s="379"/>
      <c r="B595" s="379"/>
      <c r="C595" s="379"/>
      <c r="D595" s="379"/>
      <c r="E595" s="379"/>
      <c r="F595" s="379"/>
      <c r="G595" s="379"/>
      <c r="H595" s="379"/>
      <c r="I595" s="379"/>
      <c r="J595" s="380"/>
      <c r="K595" s="550"/>
      <c r="L595" s="380"/>
      <c r="M595" s="379"/>
      <c r="N595" s="379"/>
      <c r="O595" s="379"/>
      <c r="P595" s="380"/>
      <c r="S595" s="379"/>
    </row>
    <row r="596" spans="1:19" s="371" customFormat="1">
      <c r="A596" s="379"/>
      <c r="B596" s="379"/>
      <c r="C596" s="379"/>
      <c r="D596" s="379"/>
      <c r="E596" s="379"/>
      <c r="F596" s="379"/>
      <c r="G596" s="379"/>
      <c r="H596" s="379"/>
      <c r="I596" s="379"/>
      <c r="J596" s="380"/>
      <c r="K596" s="550"/>
      <c r="L596" s="380"/>
      <c r="M596" s="379"/>
      <c r="N596" s="379"/>
      <c r="O596" s="379"/>
      <c r="P596" s="380"/>
      <c r="S596" s="379"/>
    </row>
    <row r="597" spans="1:19" s="371" customFormat="1">
      <c r="A597" s="379"/>
      <c r="B597" s="379"/>
      <c r="C597" s="379"/>
      <c r="D597" s="379"/>
      <c r="E597" s="379"/>
      <c r="F597" s="379"/>
      <c r="G597" s="379"/>
      <c r="H597" s="379"/>
      <c r="I597" s="379"/>
      <c r="J597" s="380"/>
      <c r="K597" s="550"/>
      <c r="L597" s="380"/>
      <c r="M597" s="379"/>
      <c r="N597" s="379"/>
      <c r="O597" s="379"/>
      <c r="P597" s="380"/>
      <c r="S597" s="379"/>
    </row>
    <row r="598" spans="1:19" s="371" customFormat="1">
      <c r="A598" s="379"/>
      <c r="B598" s="379"/>
      <c r="C598" s="379"/>
      <c r="D598" s="379"/>
      <c r="E598" s="379"/>
      <c r="F598" s="379"/>
      <c r="G598" s="379"/>
      <c r="H598" s="379"/>
      <c r="I598" s="379"/>
      <c r="J598" s="380"/>
      <c r="K598" s="550"/>
      <c r="L598" s="380"/>
      <c r="M598" s="379"/>
      <c r="N598" s="379"/>
      <c r="O598" s="379"/>
      <c r="P598" s="380"/>
      <c r="S598" s="379"/>
    </row>
    <row r="599" spans="1:19" s="371" customFormat="1">
      <c r="A599" s="379"/>
      <c r="B599" s="379"/>
      <c r="C599" s="379"/>
      <c r="D599" s="379"/>
      <c r="E599" s="379"/>
      <c r="F599" s="379"/>
      <c r="G599" s="379"/>
      <c r="H599" s="379"/>
      <c r="I599" s="379"/>
      <c r="J599" s="380"/>
      <c r="K599" s="550"/>
      <c r="L599" s="380"/>
      <c r="M599" s="379"/>
      <c r="N599" s="379"/>
      <c r="O599" s="379"/>
      <c r="P599" s="380"/>
      <c r="S599" s="379"/>
    </row>
    <row r="600" spans="1:19" s="371" customFormat="1">
      <c r="A600" s="379"/>
      <c r="B600" s="379"/>
      <c r="C600" s="379"/>
      <c r="D600" s="379"/>
      <c r="E600" s="379"/>
      <c r="F600" s="379"/>
      <c r="G600" s="379"/>
      <c r="H600" s="379"/>
      <c r="I600" s="379"/>
      <c r="J600" s="380"/>
      <c r="K600" s="550"/>
      <c r="L600" s="380"/>
      <c r="M600" s="379"/>
      <c r="N600" s="379"/>
      <c r="O600" s="379"/>
      <c r="P600" s="380"/>
      <c r="S600" s="379"/>
    </row>
    <row r="601" spans="1:19" s="371" customFormat="1">
      <c r="A601" s="379"/>
      <c r="B601" s="379"/>
      <c r="C601" s="379"/>
      <c r="D601" s="379"/>
      <c r="E601" s="379"/>
      <c r="F601" s="379"/>
      <c r="G601" s="379"/>
      <c r="H601" s="379"/>
      <c r="I601" s="379"/>
      <c r="J601" s="380"/>
      <c r="K601" s="550"/>
      <c r="L601" s="380"/>
      <c r="M601" s="379"/>
      <c r="N601" s="379"/>
      <c r="O601" s="379"/>
      <c r="P601" s="380"/>
      <c r="S601" s="379"/>
    </row>
    <row r="602" spans="1:19" s="371" customFormat="1">
      <c r="A602" s="379"/>
      <c r="B602" s="379"/>
      <c r="C602" s="379"/>
      <c r="D602" s="379"/>
      <c r="E602" s="379"/>
      <c r="F602" s="379"/>
      <c r="G602" s="379"/>
      <c r="H602" s="379"/>
      <c r="I602" s="379"/>
      <c r="J602" s="380"/>
      <c r="K602" s="550"/>
      <c r="L602" s="380"/>
      <c r="M602" s="379"/>
      <c r="N602" s="379"/>
      <c r="O602" s="379"/>
      <c r="P602" s="380"/>
      <c r="S602" s="379"/>
    </row>
    <row r="603" spans="1:19" s="371" customFormat="1">
      <c r="A603" s="379"/>
      <c r="B603" s="379"/>
      <c r="C603" s="379"/>
      <c r="D603" s="379"/>
      <c r="E603" s="379"/>
      <c r="F603" s="379"/>
      <c r="G603" s="379"/>
      <c r="H603" s="379"/>
      <c r="I603" s="379"/>
      <c r="J603" s="380"/>
      <c r="K603" s="550"/>
      <c r="L603" s="380"/>
      <c r="M603" s="379"/>
      <c r="N603" s="379"/>
      <c r="O603" s="379"/>
      <c r="P603" s="380"/>
      <c r="S603" s="379"/>
    </row>
    <row r="604" spans="1:19" s="371" customFormat="1">
      <c r="A604" s="379"/>
      <c r="B604" s="379"/>
      <c r="C604" s="379"/>
      <c r="D604" s="379"/>
      <c r="E604" s="379"/>
      <c r="F604" s="379"/>
      <c r="G604" s="379"/>
      <c r="H604" s="379"/>
      <c r="I604" s="379"/>
      <c r="J604" s="380"/>
      <c r="K604" s="550"/>
      <c r="L604" s="380"/>
      <c r="M604" s="379"/>
      <c r="N604" s="379"/>
      <c r="O604" s="379"/>
      <c r="P604" s="380"/>
      <c r="S604" s="379"/>
    </row>
    <row r="605" spans="1:19" s="371" customFormat="1">
      <c r="A605" s="379"/>
      <c r="B605" s="379"/>
      <c r="C605" s="379"/>
      <c r="D605" s="379"/>
      <c r="E605" s="379"/>
      <c r="F605" s="379"/>
      <c r="G605" s="379"/>
      <c r="H605" s="379"/>
      <c r="I605" s="379"/>
      <c r="J605" s="380"/>
      <c r="K605" s="550"/>
      <c r="L605" s="380"/>
      <c r="M605" s="379"/>
      <c r="N605" s="379"/>
      <c r="O605" s="379"/>
      <c r="P605" s="380"/>
      <c r="S605" s="379"/>
    </row>
    <row r="606" spans="1:19" s="371" customFormat="1">
      <c r="A606" s="379"/>
      <c r="B606" s="379"/>
      <c r="C606" s="379"/>
      <c r="D606" s="379"/>
      <c r="E606" s="379"/>
      <c r="F606" s="379"/>
      <c r="G606" s="379"/>
      <c r="H606" s="379"/>
      <c r="I606" s="379"/>
      <c r="J606" s="380"/>
      <c r="K606" s="550"/>
      <c r="L606" s="380"/>
      <c r="M606" s="379"/>
      <c r="N606" s="379"/>
      <c r="O606" s="379"/>
      <c r="P606" s="380"/>
      <c r="S606" s="379"/>
    </row>
    <row r="607" spans="1:19" s="371" customFormat="1">
      <c r="A607" s="379"/>
      <c r="B607" s="379"/>
      <c r="C607" s="379"/>
      <c r="D607" s="379"/>
      <c r="E607" s="379"/>
      <c r="F607" s="379"/>
      <c r="G607" s="379"/>
      <c r="H607" s="379"/>
      <c r="I607" s="379"/>
      <c r="J607" s="380"/>
      <c r="K607" s="550"/>
      <c r="L607" s="380"/>
      <c r="M607" s="379"/>
      <c r="N607" s="379"/>
      <c r="O607" s="379"/>
      <c r="P607" s="380"/>
      <c r="S607" s="379"/>
    </row>
    <row r="608" spans="1:19" s="371" customFormat="1">
      <c r="A608" s="379"/>
      <c r="B608" s="379"/>
      <c r="C608" s="379"/>
      <c r="D608" s="379"/>
      <c r="E608" s="379"/>
      <c r="F608" s="379"/>
      <c r="G608" s="379"/>
      <c r="H608" s="379"/>
      <c r="I608" s="379"/>
      <c r="J608" s="380"/>
      <c r="K608" s="550"/>
      <c r="L608" s="380"/>
      <c r="M608" s="379"/>
      <c r="N608" s="379"/>
      <c r="O608" s="379"/>
      <c r="P608" s="380"/>
      <c r="S608" s="379"/>
    </row>
    <row r="609" spans="1:19" s="371" customFormat="1">
      <c r="A609" s="379"/>
      <c r="B609" s="379"/>
      <c r="C609" s="379"/>
      <c r="D609" s="379"/>
      <c r="E609" s="379"/>
      <c r="F609" s="379"/>
      <c r="G609" s="379"/>
      <c r="H609" s="379"/>
      <c r="I609" s="379"/>
      <c r="J609" s="380"/>
      <c r="K609" s="550"/>
      <c r="L609" s="380"/>
      <c r="M609" s="379"/>
      <c r="N609" s="379"/>
      <c r="O609" s="379"/>
      <c r="P609" s="380"/>
      <c r="S609" s="379"/>
    </row>
    <row r="610" spans="1:19" s="371" customFormat="1">
      <c r="A610" s="379"/>
      <c r="B610" s="379"/>
      <c r="C610" s="379"/>
      <c r="D610" s="379"/>
      <c r="E610" s="379"/>
      <c r="F610" s="379"/>
      <c r="G610" s="379"/>
      <c r="H610" s="379"/>
      <c r="I610" s="379"/>
      <c r="J610" s="380"/>
      <c r="K610" s="550"/>
      <c r="L610" s="380"/>
      <c r="M610" s="379"/>
      <c r="N610" s="379"/>
      <c r="O610" s="379"/>
      <c r="P610" s="380"/>
      <c r="S610" s="379"/>
    </row>
    <row r="611" spans="1:19" s="371" customFormat="1">
      <c r="A611" s="379"/>
      <c r="B611" s="379"/>
      <c r="C611" s="379"/>
      <c r="D611" s="379"/>
      <c r="E611" s="379"/>
      <c r="F611" s="379"/>
      <c r="G611" s="379"/>
      <c r="H611" s="379"/>
      <c r="I611" s="379"/>
      <c r="J611" s="380"/>
      <c r="K611" s="550"/>
      <c r="L611" s="380"/>
      <c r="M611" s="379"/>
      <c r="N611" s="379"/>
      <c r="O611" s="379"/>
      <c r="P611" s="380"/>
      <c r="S611" s="379"/>
    </row>
    <row r="612" spans="1:19" s="371" customFormat="1">
      <c r="A612" s="379"/>
      <c r="B612" s="379"/>
      <c r="C612" s="379"/>
      <c r="D612" s="379"/>
      <c r="E612" s="379"/>
      <c r="F612" s="379"/>
      <c r="G612" s="379"/>
      <c r="H612" s="379"/>
      <c r="I612" s="379"/>
      <c r="J612" s="380"/>
      <c r="K612" s="550"/>
      <c r="L612" s="380"/>
      <c r="M612" s="379"/>
      <c r="N612" s="379"/>
      <c r="O612" s="379"/>
      <c r="P612" s="380"/>
      <c r="S612" s="379"/>
    </row>
    <row r="613" spans="1:19" s="371" customFormat="1">
      <c r="A613" s="379"/>
      <c r="B613" s="379"/>
      <c r="C613" s="379"/>
      <c r="D613" s="379"/>
      <c r="E613" s="379"/>
      <c r="F613" s="379"/>
      <c r="G613" s="379"/>
      <c r="H613" s="379"/>
      <c r="I613" s="379"/>
      <c r="J613" s="380"/>
      <c r="K613" s="550"/>
      <c r="L613" s="380"/>
      <c r="M613" s="379"/>
      <c r="N613" s="379"/>
      <c r="O613" s="379"/>
      <c r="P613" s="380"/>
      <c r="S613" s="379"/>
    </row>
    <row r="614" spans="1:19" s="371" customFormat="1">
      <c r="A614" s="379"/>
      <c r="B614" s="379"/>
      <c r="C614" s="379"/>
      <c r="D614" s="379"/>
      <c r="E614" s="379"/>
      <c r="F614" s="379"/>
      <c r="G614" s="379"/>
      <c r="H614" s="379"/>
      <c r="I614" s="379"/>
      <c r="J614" s="380"/>
      <c r="K614" s="550"/>
      <c r="L614" s="380"/>
      <c r="M614" s="379"/>
      <c r="N614" s="379"/>
      <c r="O614" s="379"/>
      <c r="P614" s="380"/>
      <c r="S614" s="379"/>
    </row>
    <row r="615" spans="1:19" s="371" customFormat="1">
      <c r="A615" s="379"/>
      <c r="B615" s="379"/>
      <c r="C615" s="379"/>
      <c r="D615" s="379"/>
      <c r="E615" s="379"/>
      <c r="F615" s="379"/>
      <c r="G615" s="379"/>
      <c r="H615" s="379"/>
      <c r="I615" s="379"/>
      <c r="J615" s="380"/>
      <c r="K615" s="550"/>
      <c r="L615" s="380"/>
      <c r="M615" s="379"/>
      <c r="N615" s="379"/>
      <c r="O615" s="379"/>
      <c r="P615" s="380"/>
      <c r="S615" s="379"/>
    </row>
    <row r="616" spans="1:19" s="371" customFormat="1">
      <c r="A616" s="379"/>
      <c r="B616" s="379"/>
      <c r="C616" s="379"/>
      <c r="D616" s="379"/>
      <c r="E616" s="379"/>
      <c r="F616" s="379"/>
      <c r="G616" s="379"/>
      <c r="H616" s="379"/>
      <c r="I616" s="379"/>
      <c r="J616" s="380"/>
      <c r="K616" s="550"/>
      <c r="L616" s="380"/>
      <c r="M616" s="379"/>
      <c r="N616" s="379"/>
      <c r="O616" s="379"/>
      <c r="P616" s="380"/>
      <c r="S616" s="379"/>
    </row>
    <row r="617" spans="1:19" s="371" customFormat="1">
      <c r="A617" s="379"/>
      <c r="B617" s="379"/>
      <c r="C617" s="379"/>
      <c r="D617" s="379"/>
      <c r="E617" s="379"/>
      <c r="F617" s="379"/>
      <c r="G617" s="379"/>
      <c r="H617" s="379"/>
      <c r="I617" s="379"/>
      <c r="J617" s="380"/>
      <c r="K617" s="550"/>
      <c r="L617" s="380"/>
      <c r="M617" s="379"/>
      <c r="N617" s="379"/>
      <c r="O617" s="379"/>
      <c r="P617" s="380"/>
      <c r="S617" s="379"/>
    </row>
    <row r="618" spans="1:19" s="371" customFormat="1">
      <c r="A618" s="379"/>
      <c r="B618" s="379"/>
      <c r="C618" s="379"/>
      <c r="D618" s="379"/>
      <c r="E618" s="379"/>
      <c r="F618" s="379"/>
      <c r="G618" s="379"/>
      <c r="H618" s="379"/>
      <c r="I618" s="379"/>
      <c r="J618" s="380"/>
      <c r="K618" s="550"/>
      <c r="L618" s="380"/>
      <c r="M618" s="379"/>
      <c r="N618" s="379"/>
      <c r="O618" s="379"/>
      <c r="P618" s="380"/>
      <c r="S618" s="379"/>
    </row>
    <row r="619" spans="1:19" s="371" customFormat="1">
      <c r="A619" s="379"/>
      <c r="B619" s="379"/>
      <c r="C619" s="379"/>
      <c r="D619" s="379"/>
      <c r="E619" s="379"/>
      <c r="F619" s="379"/>
      <c r="G619" s="379"/>
      <c r="H619" s="379"/>
      <c r="I619" s="379"/>
      <c r="J619" s="380"/>
      <c r="K619" s="550"/>
      <c r="L619" s="380"/>
      <c r="M619" s="379"/>
      <c r="N619" s="379"/>
      <c r="O619" s="379"/>
      <c r="P619" s="380"/>
      <c r="S619" s="379"/>
    </row>
    <row r="620" spans="1:19" s="371" customFormat="1">
      <c r="A620" s="379"/>
      <c r="B620" s="379"/>
      <c r="C620" s="379"/>
      <c r="D620" s="379"/>
      <c r="E620" s="379"/>
      <c r="F620" s="379"/>
      <c r="G620" s="379"/>
      <c r="H620" s="379"/>
      <c r="I620" s="379"/>
      <c r="J620" s="380"/>
      <c r="K620" s="550"/>
      <c r="L620" s="380"/>
      <c r="M620" s="379"/>
      <c r="N620" s="379"/>
      <c r="O620" s="379"/>
      <c r="P620" s="380"/>
      <c r="S620" s="379"/>
    </row>
    <row r="621" spans="1:19" s="371" customFormat="1">
      <c r="A621" s="379"/>
      <c r="B621" s="379"/>
      <c r="C621" s="379"/>
      <c r="D621" s="379"/>
      <c r="E621" s="379"/>
      <c r="F621" s="379"/>
      <c r="G621" s="379"/>
      <c r="H621" s="379"/>
      <c r="I621" s="379"/>
      <c r="J621" s="380"/>
      <c r="K621" s="550"/>
      <c r="L621" s="380"/>
      <c r="M621" s="379"/>
      <c r="N621" s="379"/>
      <c r="O621" s="379"/>
      <c r="P621" s="380"/>
      <c r="S621" s="379"/>
    </row>
    <row r="622" spans="1:19" s="371" customFormat="1">
      <c r="A622" s="379"/>
      <c r="B622" s="379"/>
      <c r="C622" s="379"/>
      <c r="D622" s="379"/>
      <c r="E622" s="379"/>
      <c r="F622" s="379"/>
      <c r="G622" s="379"/>
      <c r="H622" s="379"/>
      <c r="I622" s="379"/>
      <c r="J622" s="380"/>
      <c r="K622" s="550"/>
      <c r="L622" s="380"/>
      <c r="M622" s="379"/>
      <c r="N622" s="379"/>
      <c r="O622" s="379"/>
      <c r="P622" s="380"/>
      <c r="S622" s="379"/>
    </row>
    <row r="623" spans="1:19" s="371" customFormat="1">
      <c r="A623" s="379"/>
      <c r="B623" s="379"/>
      <c r="C623" s="379"/>
      <c r="D623" s="379"/>
      <c r="E623" s="379"/>
      <c r="F623" s="379"/>
      <c r="G623" s="379"/>
      <c r="H623" s="379"/>
      <c r="I623" s="379"/>
      <c r="J623" s="380"/>
      <c r="K623" s="550"/>
      <c r="L623" s="380"/>
      <c r="M623" s="379"/>
      <c r="N623" s="379"/>
      <c r="O623" s="379"/>
      <c r="P623" s="380"/>
      <c r="S623" s="379"/>
    </row>
    <row r="624" spans="1:19" s="371" customFormat="1">
      <c r="A624" s="379"/>
      <c r="B624" s="379"/>
      <c r="C624" s="379"/>
      <c r="D624" s="379"/>
      <c r="E624" s="379"/>
      <c r="F624" s="379"/>
      <c r="G624" s="379"/>
      <c r="H624" s="379"/>
      <c r="I624" s="379"/>
      <c r="J624" s="380"/>
      <c r="K624" s="550"/>
      <c r="L624" s="380"/>
      <c r="M624" s="379"/>
      <c r="N624" s="379"/>
      <c r="O624" s="379"/>
      <c r="P624" s="380"/>
      <c r="S624" s="379"/>
    </row>
    <row r="625" spans="1:19" s="371" customFormat="1">
      <c r="A625" s="379"/>
      <c r="B625" s="379"/>
      <c r="C625" s="379"/>
      <c r="D625" s="379"/>
      <c r="E625" s="379"/>
      <c r="F625" s="379"/>
      <c r="G625" s="379"/>
      <c r="H625" s="379"/>
      <c r="I625" s="379"/>
      <c r="J625" s="380"/>
      <c r="K625" s="550"/>
      <c r="L625" s="380"/>
      <c r="M625" s="379"/>
      <c r="N625" s="379"/>
      <c r="O625" s="379"/>
      <c r="P625" s="380"/>
      <c r="S625" s="379"/>
    </row>
    <row r="626" spans="1:19" s="371" customFormat="1">
      <c r="A626" s="379"/>
      <c r="B626" s="379"/>
      <c r="C626" s="379"/>
      <c r="D626" s="379"/>
      <c r="E626" s="379"/>
      <c r="F626" s="379"/>
      <c r="G626" s="379"/>
      <c r="H626" s="379"/>
      <c r="I626" s="379"/>
      <c r="J626" s="380"/>
      <c r="K626" s="550"/>
      <c r="L626" s="380"/>
      <c r="M626" s="379"/>
      <c r="N626" s="379"/>
      <c r="O626" s="379"/>
      <c r="P626" s="380"/>
      <c r="S626" s="379"/>
    </row>
    <row r="627" spans="1:19" s="371" customFormat="1">
      <c r="A627" s="379"/>
      <c r="B627" s="379"/>
      <c r="C627" s="379"/>
      <c r="D627" s="379"/>
      <c r="E627" s="379"/>
      <c r="F627" s="379"/>
      <c r="G627" s="379"/>
      <c r="H627" s="379"/>
      <c r="I627" s="379"/>
      <c r="J627" s="380"/>
      <c r="K627" s="550"/>
      <c r="L627" s="380"/>
      <c r="M627" s="379"/>
      <c r="N627" s="379"/>
      <c r="O627" s="379"/>
      <c r="P627" s="380"/>
      <c r="S627" s="379"/>
    </row>
    <row r="628" spans="1:19" s="371" customFormat="1">
      <c r="A628" s="379"/>
      <c r="B628" s="379"/>
      <c r="C628" s="379"/>
      <c r="D628" s="379"/>
      <c r="E628" s="379"/>
      <c r="F628" s="379"/>
      <c r="G628" s="379"/>
      <c r="H628" s="379"/>
      <c r="I628" s="379"/>
      <c r="J628" s="380"/>
      <c r="K628" s="550"/>
      <c r="L628" s="380"/>
      <c r="M628" s="379"/>
      <c r="N628" s="379"/>
      <c r="O628" s="379"/>
      <c r="P628" s="380"/>
      <c r="S628" s="379"/>
    </row>
    <row r="629" spans="1:19" s="371" customFormat="1">
      <c r="A629" s="379"/>
      <c r="B629" s="379"/>
      <c r="C629" s="379"/>
      <c r="D629" s="379"/>
      <c r="E629" s="379"/>
      <c r="F629" s="379"/>
      <c r="G629" s="379"/>
      <c r="H629" s="379"/>
      <c r="I629" s="379"/>
      <c r="J629" s="380"/>
      <c r="K629" s="550"/>
      <c r="L629" s="380"/>
      <c r="M629" s="379"/>
      <c r="N629" s="379"/>
      <c r="O629" s="379"/>
      <c r="P629" s="380"/>
      <c r="S629" s="379"/>
    </row>
    <row r="630" spans="1:19" s="371" customFormat="1">
      <c r="A630" s="379"/>
      <c r="B630" s="379"/>
      <c r="C630" s="379"/>
      <c r="D630" s="379"/>
      <c r="E630" s="379"/>
      <c r="F630" s="379"/>
      <c r="G630" s="379"/>
      <c r="H630" s="379"/>
      <c r="I630" s="379"/>
      <c r="J630" s="380"/>
      <c r="K630" s="550"/>
      <c r="L630" s="380"/>
      <c r="M630" s="379"/>
      <c r="N630" s="379"/>
      <c r="O630" s="379"/>
      <c r="P630" s="380"/>
      <c r="S630" s="379"/>
    </row>
    <row r="631" spans="1:19" s="371" customFormat="1">
      <c r="A631" s="379"/>
      <c r="B631" s="379"/>
      <c r="C631" s="379"/>
      <c r="D631" s="379"/>
      <c r="E631" s="379"/>
      <c r="F631" s="379"/>
      <c r="G631" s="379"/>
      <c r="H631" s="379"/>
      <c r="I631" s="379"/>
      <c r="J631" s="380"/>
      <c r="K631" s="550"/>
      <c r="L631" s="380"/>
      <c r="M631" s="379"/>
      <c r="N631" s="379"/>
      <c r="O631" s="379"/>
      <c r="P631" s="380"/>
      <c r="S631" s="379"/>
    </row>
    <row r="632" spans="1:19" s="371" customFormat="1">
      <c r="A632" s="379"/>
      <c r="B632" s="379"/>
      <c r="C632" s="379"/>
      <c r="D632" s="379"/>
      <c r="E632" s="379"/>
      <c r="F632" s="379"/>
      <c r="G632" s="379"/>
      <c r="H632" s="379"/>
      <c r="I632" s="379"/>
      <c r="J632" s="380"/>
      <c r="K632" s="550"/>
      <c r="L632" s="380"/>
      <c r="M632" s="379"/>
      <c r="N632" s="379"/>
      <c r="O632" s="379"/>
      <c r="P632" s="380"/>
      <c r="S632" s="379"/>
    </row>
    <row r="633" spans="1:19" s="371" customFormat="1">
      <c r="A633" s="379"/>
      <c r="B633" s="379"/>
      <c r="C633" s="379"/>
      <c r="D633" s="379"/>
      <c r="E633" s="379"/>
      <c r="F633" s="379"/>
      <c r="G633" s="379"/>
      <c r="H633" s="379"/>
      <c r="I633" s="379"/>
      <c r="J633" s="380"/>
      <c r="K633" s="550"/>
      <c r="L633" s="380"/>
      <c r="M633" s="379"/>
      <c r="N633" s="379"/>
      <c r="O633" s="379"/>
      <c r="P633" s="380"/>
      <c r="S633" s="379"/>
    </row>
    <row r="634" spans="1:19" s="371" customFormat="1">
      <c r="A634" s="379"/>
      <c r="B634" s="379"/>
      <c r="C634" s="379"/>
      <c r="D634" s="379"/>
      <c r="E634" s="379"/>
      <c r="F634" s="379"/>
      <c r="G634" s="379"/>
      <c r="H634" s="379"/>
      <c r="I634" s="379"/>
      <c r="J634" s="380"/>
      <c r="K634" s="550"/>
      <c r="L634" s="380"/>
      <c r="M634" s="379"/>
      <c r="N634" s="379"/>
      <c r="O634" s="379"/>
      <c r="P634" s="380"/>
      <c r="S634" s="379"/>
    </row>
    <row r="635" spans="1:19" s="371" customFormat="1">
      <c r="A635" s="379"/>
      <c r="B635" s="379"/>
      <c r="C635" s="379"/>
      <c r="D635" s="379"/>
      <c r="E635" s="379"/>
      <c r="F635" s="379"/>
      <c r="G635" s="379"/>
      <c r="H635" s="379"/>
      <c r="I635" s="379"/>
      <c r="J635" s="380"/>
      <c r="K635" s="550"/>
      <c r="L635" s="380"/>
      <c r="M635" s="379"/>
      <c r="N635" s="379"/>
      <c r="O635" s="379"/>
      <c r="P635" s="380"/>
      <c r="S635" s="379"/>
    </row>
    <row r="636" spans="1:19" s="371" customFormat="1">
      <c r="A636" s="379"/>
      <c r="B636" s="379"/>
      <c r="C636" s="379"/>
      <c r="D636" s="379"/>
      <c r="E636" s="379"/>
      <c r="F636" s="379"/>
      <c r="G636" s="379"/>
      <c r="H636" s="379"/>
      <c r="I636" s="379"/>
      <c r="J636" s="380"/>
      <c r="K636" s="550"/>
      <c r="L636" s="380"/>
      <c r="M636" s="379"/>
      <c r="N636" s="379"/>
      <c r="O636" s="379"/>
      <c r="P636" s="380"/>
      <c r="S636" s="379"/>
    </row>
    <row r="637" spans="1:19" s="371" customFormat="1">
      <c r="A637" s="379"/>
      <c r="B637" s="379"/>
      <c r="C637" s="379"/>
      <c r="D637" s="379"/>
      <c r="E637" s="379"/>
      <c r="F637" s="379"/>
      <c r="G637" s="379"/>
      <c r="H637" s="379"/>
      <c r="I637" s="379"/>
      <c r="J637" s="380"/>
      <c r="K637" s="550"/>
      <c r="L637" s="380"/>
      <c r="M637" s="379"/>
      <c r="N637" s="379"/>
      <c r="O637" s="379"/>
      <c r="P637" s="380"/>
      <c r="S637" s="379"/>
    </row>
    <row r="638" spans="1:19" s="371" customFormat="1">
      <c r="A638" s="379"/>
      <c r="B638" s="379"/>
      <c r="C638" s="379"/>
      <c r="D638" s="379"/>
      <c r="E638" s="379"/>
      <c r="F638" s="379"/>
      <c r="G638" s="379"/>
      <c r="H638" s="379"/>
      <c r="I638" s="379"/>
      <c r="J638" s="380"/>
      <c r="K638" s="550"/>
      <c r="L638" s="380"/>
      <c r="M638" s="379"/>
      <c r="N638" s="379"/>
      <c r="O638" s="379"/>
      <c r="P638" s="380"/>
      <c r="S638" s="379"/>
    </row>
    <row r="639" spans="1:19" s="371" customFormat="1">
      <c r="A639" s="379"/>
      <c r="B639" s="379"/>
      <c r="C639" s="379"/>
      <c r="D639" s="379"/>
      <c r="E639" s="379"/>
      <c r="F639" s="379"/>
      <c r="G639" s="379"/>
      <c r="H639" s="379"/>
      <c r="I639" s="379"/>
      <c r="J639" s="380"/>
      <c r="K639" s="550"/>
      <c r="L639" s="380"/>
      <c r="M639" s="379"/>
      <c r="N639" s="379"/>
      <c r="O639" s="379"/>
      <c r="P639" s="380"/>
      <c r="S639" s="379"/>
    </row>
    <row r="640" spans="1:19" s="371" customFormat="1">
      <c r="A640" s="379"/>
      <c r="B640" s="379"/>
      <c r="C640" s="379"/>
      <c r="D640" s="379"/>
      <c r="E640" s="379"/>
      <c r="F640" s="379"/>
      <c r="G640" s="379"/>
      <c r="H640" s="379"/>
      <c r="I640" s="379"/>
      <c r="J640" s="380"/>
      <c r="K640" s="550"/>
      <c r="L640" s="380"/>
      <c r="M640" s="379"/>
      <c r="N640" s="379"/>
      <c r="O640" s="379"/>
      <c r="P640" s="380"/>
      <c r="S640" s="379"/>
    </row>
    <row r="641" spans="1:19" s="371" customFormat="1">
      <c r="A641" s="379"/>
      <c r="B641" s="379"/>
      <c r="C641" s="379"/>
      <c r="D641" s="379"/>
      <c r="E641" s="379"/>
      <c r="F641" s="379"/>
      <c r="G641" s="379"/>
      <c r="H641" s="379"/>
      <c r="I641" s="379"/>
      <c r="J641" s="380"/>
      <c r="K641" s="550"/>
      <c r="L641" s="380"/>
      <c r="M641" s="379"/>
      <c r="N641" s="379"/>
      <c r="O641" s="379"/>
      <c r="P641" s="380"/>
      <c r="S641" s="379"/>
    </row>
    <row r="642" spans="1:19" s="371" customFormat="1">
      <c r="A642" s="379"/>
      <c r="B642" s="379"/>
      <c r="C642" s="379"/>
      <c r="D642" s="379"/>
      <c r="E642" s="379"/>
      <c r="F642" s="379"/>
      <c r="G642" s="379"/>
      <c r="H642" s="379"/>
      <c r="I642" s="379"/>
      <c r="J642" s="380"/>
      <c r="K642" s="550"/>
      <c r="L642" s="380"/>
      <c r="M642" s="379"/>
      <c r="N642" s="379"/>
      <c r="O642" s="379"/>
      <c r="P642" s="380"/>
      <c r="S642" s="379"/>
    </row>
    <row r="643" spans="1:19" s="371" customFormat="1">
      <c r="A643" s="379"/>
      <c r="B643" s="379"/>
      <c r="C643" s="379"/>
      <c r="D643" s="379"/>
      <c r="E643" s="379"/>
      <c r="F643" s="379"/>
      <c r="G643" s="379"/>
      <c r="H643" s="379"/>
      <c r="I643" s="379"/>
      <c r="J643" s="380"/>
      <c r="K643" s="550"/>
      <c r="L643" s="380"/>
      <c r="M643" s="379"/>
      <c r="N643" s="379"/>
      <c r="O643" s="379"/>
      <c r="P643" s="380"/>
      <c r="S643" s="379"/>
    </row>
    <row r="644" spans="1:19" s="371" customFormat="1">
      <c r="A644" s="379"/>
      <c r="B644" s="379"/>
      <c r="C644" s="379"/>
      <c r="D644" s="379"/>
      <c r="E644" s="379"/>
      <c r="F644" s="379"/>
      <c r="G644" s="379"/>
      <c r="H644" s="379"/>
      <c r="I644" s="379"/>
      <c r="J644" s="380"/>
      <c r="K644" s="550"/>
      <c r="L644" s="380"/>
      <c r="M644" s="379"/>
      <c r="N644" s="379"/>
      <c r="O644" s="379"/>
      <c r="P644" s="380"/>
      <c r="S644" s="379"/>
    </row>
    <row r="645" spans="1:19" s="371" customFormat="1">
      <c r="A645" s="379"/>
      <c r="B645" s="379"/>
      <c r="C645" s="379"/>
      <c r="D645" s="379"/>
      <c r="E645" s="379"/>
      <c r="F645" s="379"/>
      <c r="G645" s="379"/>
      <c r="H645" s="379"/>
      <c r="I645" s="379"/>
      <c r="J645" s="380"/>
      <c r="K645" s="550"/>
      <c r="L645" s="380"/>
      <c r="M645" s="379"/>
      <c r="N645" s="379"/>
      <c r="O645" s="379"/>
      <c r="P645" s="380"/>
      <c r="S645" s="379"/>
    </row>
    <row r="646" spans="1:19" s="371" customFormat="1">
      <c r="A646" s="379"/>
      <c r="B646" s="379"/>
      <c r="C646" s="379"/>
      <c r="D646" s="379"/>
      <c r="E646" s="379"/>
      <c r="F646" s="379"/>
      <c r="G646" s="379"/>
      <c r="H646" s="379"/>
      <c r="I646" s="379"/>
      <c r="J646" s="380"/>
      <c r="K646" s="550"/>
      <c r="L646" s="380"/>
      <c r="M646" s="379"/>
      <c r="N646" s="379"/>
      <c r="O646" s="379"/>
      <c r="P646" s="380"/>
      <c r="S646" s="379"/>
    </row>
    <row r="647" spans="1:19" s="371" customFormat="1">
      <c r="A647" s="379"/>
      <c r="B647" s="379"/>
      <c r="C647" s="379"/>
      <c r="D647" s="379"/>
      <c r="E647" s="379"/>
      <c r="F647" s="379"/>
      <c r="G647" s="379"/>
      <c r="H647" s="379"/>
      <c r="I647" s="379"/>
      <c r="J647" s="380"/>
      <c r="K647" s="550"/>
      <c r="L647" s="380"/>
      <c r="M647" s="379"/>
      <c r="N647" s="379"/>
      <c r="O647" s="379"/>
      <c r="P647" s="380"/>
      <c r="S647" s="379"/>
    </row>
    <row r="648" spans="1:19" s="371" customFormat="1">
      <c r="A648" s="379"/>
      <c r="B648" s="379"/>
      <c r="C648" s="379"/>
      <c r="D648" s="379"/>
      <c r="E648" s="379"/>
      <c r="F648" s="379"/>
      <c r="G648" s="379"/>
      <c r="H648" s="379"/>
      <c r="I648" s="379"/>
      <c r="J648" s="380"/>
      <c r="K648" s="550"/>
      <c r="L648" s="380"/>
      <c r="M648" s="379"/>
      <c r="N648" s="379"/>
      <c r="O648" s="379"/>
      <c r="P648" s="380"/>
      <c r="S648" s="379"/>
    </row>
    <row r="649" spans="1:19" s="371" customFormat="1">
      <c r="A649" s="379"/>
      <c r="B649" s="379"/>
      <c r="C649" s="379"/>
      <c r="D649" s="379"/>
      <c r="E649" s="379"/>
      <c r="F649" s="379"/>
      <c r="G649" s="379"/>
      <c r="H649" s="379"/>
      <c r="I649" s="379"/>
      <c r="J649" s="380"/>
      <c r="K649" s="550"/>
      <c r="L649" s="380"/>
      <c r="M649" s="379"/>
      <c r="N649" s="379"/>
      <c r="O649" s="379"/>
      <c r="P649" s="380"/>
      <c r="S649" s="379"/>
    </row>
    <row r="650" spans="1:19" s="371" customFormat="1">
      <c r="A650" s="379"/>
      <c r="B650" s="379"/>
      <c r="C650" s="379"/>
      <c r="D650" s="379"/>
      <c r="E650" s="379"/>
      <c r="F650" s="379"/>
      <c r="G650" s="379"/>
      <c r="H650" s="379"/>
      <c r="I650" s="379"/>
      <c r="J650" s="380"/>
      <c r="K650" s="550"/>
      <c r="L650" s="380"/>
      <c r="M650" s="379"/>
      <c r="N650" s="379"/>
      <c r="O650" s="379"/>
      <c r="P650" s="380"/>
      <c r="S650" s="379"/>
    </row>
    <row r="651" spans="1:19" s="371" customFormat="1">
      <c r="A651" s="379"/>
      <c r="B651" s="379"/>
      <c r="C651" s="379"/>
      <c r="D651" s="379"/>
      <c r="E651" s="379"/>
      <c r="F651" s="379"/>
      <c r="G651" s="379"/>
      <c r="H651" s="379"/>
      <c r="I651" s="379"/>
      <c r="J651" s="380"/>
      <c r="K651" s="550"/>
      <c r="L651" s="380"/>
      <c r="M651" s="379"/>
      <c r="N651" s="379"/>
      <c r="O651" s="379"/>
      <c r="P651" s="380"/>
      <c r="S651" s="379"/>
    </row>
    <row r="652" spans="1:19" s="371" customFormat="1">
      <c r="A652" s="379"/>
      <c r="B652" s="379"/>
      <c r="C652" s="379"/>
      <c r="D652" s="379"/>
      <c r="E652" s="379"/>
      <c r="F652" s="379"/>
      <c r="G652" s="379"/>
      <c r="H652" s="379"/>
      <c r="I652" s="379"/>
      <c r="J652" s="380"/>
      <c r="K652" s="550"/>
      <c r="L652" s="380"/>
      <c r="M652" s="379"/>
      <c r="N652" s="379"/>
      <c r="O652" s="379"/>
      <c r="P652" s="380"/>
      <c r="S652" s="379"/>
    </row>
    <row r="653" spans="1:19" s="371" customFormat="1">
      <c r="A653" s="379"/>
      <c r="B653" s="379"/>
      <c r="C653" s="379"/>
      <c r="D653" s="379"/>
      <c r="E653" s="379"/>
      <c r="F653" s="379"/>
      <c r="G653" s="379"/>
      <c r="H653" s="379"/>
      <c r="I653" s="379"/>
      <c r="J653" s="380"/>
      <c r="K653" s="550"/>
      <c r="L653" s="380"/>
      <c r="M653" s="379"/>
      <c r="N653" s="379"/>
      <c r="O653" s="379"/>
      <c r="P653" s="380"/>
      <c r="S653" s="379"/>
    </row>
    <row r="654" spans="1:19" s="371" customFormat="1">
      <c r="A654" s="379"/>
      <c r="B654" s="379"/>
      <c r="C654" s="379"/>
      <c r="D654" s="379"/>
      <c r="E654" s="379"/>
      <c r="F654" s="379"/>
      <c r="G654" s="379"/>
      <c r="H654" s="379"/>
      <c r="I654" s="379"/>
      <c r="J654" s="380"/>
      <c r="K654" s="550"/>
      <c r="L654" s="380"/>
      <c r="M654" s="379"/>
      <c r="N654" s="379"/>
      <c r="O654" s="379"/>
      <c r="P654" s="380"/>
      <c r="S654" s="379"/>
    </row>
    <row r="655" spans="1:19" s="371" customFormat="1">
      <c r="A655" s="379"/>
      <c r="B655" s="379"/>
      <c r="C655" s="379"/>
      <c r="D655" s="379"/>
      <c r="E655" s="379"/>
      <c r="F655" s="379"/>
      <c r="G655" s="379"/>
      <c r="H655" s="379"/>
      <c r="I655" s="379"/>
      <c r="J655" s="380"/>
      <c r="K655" s="550"/>
      <c r="L655" s="380"/>
      <c r="M655" s="379"/>
      <c r="N655" s="379"/>
      <c r="O655" s="379"/>
      <c r="P655" s="380"/>
      <c r="S655" s="379"/>
    </row>
    <row r="656" spans="1:19" s="371" customFormat="1">
      <c r="A656" s="379"/>
      <c r="B656" s="379"/>
      <c r="C656" s="379"/>
      <c r="D656" s="379"/>
      <c r="E656" s="379"/>
      <c r="F656" s="379"/>
      <c r="G656" s="379"/>
      <c r="H656" s="379"/>
      <c r="I656" s="379"/>
      <c r="J656" s="380"/>
      <c r="K656" s="550"/>
      <c r="L656" s="380"/>
      <c r="M656" s="379"/>
      <c r="N656" s="379"/>
      <c r="O656" s="379"/>
      <c r="P656" s="380"/>
      <c r="S656" s="379"/>
    </row>
    <row r="657" spans="1:19" s="371" customFormat="1">
      <c r="A657" s="379"/>
      <c r="B657" s="379"/>
      <c r="C657" s="379"/>
      <c r="D657" s="379"/>
      <c r="E657" s="379"/>
      <c r="F657" s="379"/>
      <c r="G657" s="379"/>
      <c r="H657" s="379"/>
      <c r="I657" s="379"/>
      <c r="J657" s="380"/>
      <c r="K657" s="550"/>
      <c r="L657" s="380"/>
      <c r="M657" s="379"/>
      <c r="N657" s="379"/>
      <c r="O657" s="379"/>
      <c r="P657" s="380"/>
      <c r="S657" s="379"/>
    </row>
    <row r="658" spans="1:19" s="371" customFormat="1">
      <c r="A658" s="379"/>
      <c r="B658" s="379"/>
      <c r="C658" s="379"/>
      <c r="D658" s="379"/>
      <c r="E658" s="379"/>
      <c r="F658" s="379"/>
      <c r="G658" s="379"/>
      <c r="H658" s="379"/>
      <c r="I658" s="379"/>
      <c r="J658" s="380"/>
      <c r="K658" s="550"/>
      <c r="L658" s="380"/>
      <c r="M658" s="379"/>
      <c r="N658" s="379"/>
      <c r="O658" s="379"/>
      <c r="P658" s="380"/>
      <c r="S658" s="379"/>
    </row>
    <row r="659" spans="1:19" s="371" customFormat="1">
      <c r="A659" s="379"/>
      <c r="B659" s="379"/>
      <c r="C659" s="379"/>
      <c r="D659" s="379"/>
      <c r="E659" s="379"/>
      <c r="F659" s="379"/>
      <c r="G659" s="379"/>
      <c r="H659" s="379"/>
      <c r="I659" s="379"/>
      <c r="J659" s="380"/>
      <c r="K659" s="550"/>
      <c r="L659" s="380"/>
      <c r="M659" s="379"/>
      <c r="N659" s="379"/>
      <c r="O659" s="379"/>
      <c r="P659" s="380"/>
      <c r="S659" s="379"/>
    </row>
    <row r="660" spans="1:19" s="371" customFormat="1">
      <c r="A660" s="379"/>
      <c r="B660" s="379"/>
      <c r="C660" s="379"/>
      <c r="D660" s="379"/>
      <c r="E660" s="379"/>
      <c r="F660" s="379"/>
      <c r="G660" s="379"/>
      <c r="H660" s="379"/>
      <c r="I660" s="379"/>
      <c r="J660" s="380"/>
      <c r="K660" s="550"/>
      <c r="L660" s="380"/>
      <c r="M660" s="379"/>
      <c r="N660" s="379"/>
      <c r="O660" s="379"/>
      <c r="P660" s="380"/>
      <c r="S660" s="379"/>
    </row>
    <row r="661" spans="1:19" s="371" customFormat="1">
      <c r="A661" s="379"/>
      <c r="B661" s="379"/>
      <c r="C661" s="379"/>
      <c r="D661" s="379"/>
      <c r="E661" s="379"/>
      <c r="F661" s="379"/>
      <c r="G661" s="379"/>
      <c r="H661" s="379"/>
      <c r="I661" s="379"/>
      <c r="J661" s="380"/>
      <c r="K661" s="550"/>
      <c r="L661" s="380"/>
      <c r="M661" s="379"/>
      <c r="N661" s="379"/>
      <c r="O661" s="379"/>
      <c r="P661" s="380"/>
      <c r="S661" s="379"/>
    </row>
    <row r="662" spans="1:19" s="371" customFormat="1">
      <c r="A662" s="379"/>
      <c r="B662" s="379"/>
      <c r="C662" s="379"/>
      <c r="D662" s="379"/>
      <c r="E662" s="379"/>
      <c r="F662" s="379"/>
      <c r="G662" s="379"/>
      <c r="H662" s="379"/>
      <c r="I662" s="379"/>
      <c r="J662" s="380"/>
      <c r="K662" s="550"/>
      <c r="L662" s="380"/>
      <c r="M662" s="379"/>
      <c r="N662" s="379"/>
      <c r="O662" s="379"/>
      <c r="P662" s="380"/>
      <c r="S662" s="379"/>
    </row>
    <row r="663" spans="1:19" s="371" customFormat="1">
      <c r="A663" s="379"/>
      <c r="B663" s="379"/>
      <c r="C663" s="379"/>
      <c r="D663" s="379"/>
      <c r="E663" s="379"/>
      <c r="F663" s="379"/>
      <c r="G663" s="379"/>
      <c r="H663" s="379"/>
      <c r="I663" s="379"/>
      <c r="J663" s="380"/>
      <c r="K663" s="550"/>
      <c r="L663" s="380"/>
      <c r="M663" s="379"/>
      <c r="N663" s="379"/>
      <c r="O663" s="379"/>
      <c r="P663" s="380"/>
      <c r="S663" s="379"/>
    </row>
    <row r="664" spans="1:19" s="371" customFormat="1">
      <c r="A664" s="379"/>
      <c r="B664" s="379"/>
      <c r="C664" s="379"/>
      <c r="D664" s="379"/>
      <c r="E664" s="379"/>
      <c r="F664" s="379"/>
      <c r="G664" s="379"/>
      <c r="H664" s="379"/>
      <c r="I664" s="379"/>
      <c r="J664" s="380"/>
      <c r="K664" s="550"/>
      <c r="L664" s="380"/>
      <c r="M664" s="379"/>
      <c r="N664" s="379"/>
      <c r="O664" s="379"/>
      <c r="P664" s="380"/>
      <c r="S664" s="379"/>
    </row>
    <row r="665" spans="1:19" s="371" customFormat="1">
      <c r="A665" s="379"/>
      <c r="B665" s="379"/>
      <c r="C665" s="379"/>
      <c r="D665" s="379"/>
      <c r="E665" s="379"/>
      <c r="F665" s="379"/>
      <c r="G665" s="379"/>
      <c r="H665" s="379"/>
      <c r="I665" s="379"/>
      <c r="J665" s="380"/>
      <c r="K665" s="550"/>
      <c r="L665" s="380"/>
      <c r="M665" s="379"/>
      <c r="N665" s="379"/>
      <c r="O665" s="379"/>
      <c r="P665" s="380"/>
      <c r="S665" s="379"/>
    </row>
    <row r="666" spans="1:19" s="371" customFormat="1">
      <c r="A666" s="379"/>
      <c r="B666" s="379"/>
      <c r="C666" s="379"/>
      <c r="D666" s="379"/>
      <c r="E666" s="379"/>
      <c r="F666" s="379"/>
      <c r="G666" s="379"/>
      <c r="H666" s="379"/>
      <c r="I666" s="379"/>
      <c r="J666" s="380"/>
      <c r="K666" s="550"/>
      <c r="L666" s="380"/>
      <c r="M666" s="379"/>
      <c r="N666" s="379"/>
      <c r="O666" s="379"/>
      <c r="P666" s="380"/>
      <c r="S666" s="379"/>
    </row>
    <row r="667" spans="1:19" s="371" customFormat="1">
      <c r="A667" s="379"/>
      <c r="B667" s="379"/>
      <c r="C667" s="379"/>
      <c r="D667" s="379"/>
      <c r="E667" s="379"/>
      <c r="F667" s="379"/>
      <c r="G667" s="379"/>
      <c r="H667" s="379"/>
      <c r="I667" s="379"/>
      <c r="J667" s="380"/>
      <c r="K667" s="550"/>
      <c r="L667" s="380"/>
      <c r="M667" s="379"/>
      <c r="N667" s="379"/>
      <c r="O667" s="379"/>
      <c r="P667" s="380"/>
      <c r="S667" s="379"/>
    </row>
    <row r="668" spans="1:19" s="371" customFormat="1">
      <c r="A668" s="379"/>
      <c r="B668" s="379"/>
      <c r="C668" s="379"/>
      <c r="D668" s="379"/>
      <c r="E668" s="379"/>
      <c r="F668" s="379"/>
      <c r="G668" s="379"/>
      <c r="H668" s="379"/>
      <c r="I668" s="379"/>
      <c r="J668" s="380"/>
      <c r="K668" s="550"/>
      <c r="L668" s="380"/>
      <c r="M668" s="379"/>
      <c r="N668" s="379"/>
      <c r="O668" s="379"/>
      <c r="P668" s="380"/>
      <c r="S668" s="379"/>
    </row>
    <row r="669" spans="1:19" s="371" customFormat="1">
      <c r="A669" s="379"/>
      <c r="B669" s="379"/>
      <c r="C669" s="379"/>
      <c r="D669" s="379"/>
      <c r="E669" s="379"/>
      <c r="F669" s="379"/>
      <c r="G669" s="379"/>
      <c r="H669" s="379"/>
      <c r="I669" s="379"/>
      <c r="J669" s="380"/>
      <c r="K669" s="550"/>
      <c r="L669" s="380"/>
      <c r="M669" s="379"/>
      <c r="N669" s="379"/>
      <c r="O669" s="379"/>
      <c r="P669" s="380"/>
      <c r="S669" s="379"/>
    </row>
    <row r="670" spans="1:19" s="371" customFormat="1">
      <c r="A670" s="379"/>
      <c r="B670" s="379"/>
      <c r="C670" s="379"/>
      <c r="D670" s="379"/>
      <c r="E670" s="379"/>
      <c r="F670" s="379"/>
      <c r="G670" s="379"/>
      <c r="H670" s="379"/>
      <c r="I670" s="379"/>
      <c r="J670" s="380"/>
      <c r="K670" s="550"/>
      <c r="L670" s="380"/>
      <c r="M670" s="379"/>
      <c r="N670" s="379"/>
      <c r="O670" s="379"/>
      <c r="P670" s="380"/>
      <c r="S670" s="379"/>
    </row>
    <row r="671" spans="1:19" s="371" customFormat="1">
      <c r="A671" s="379"/>
      <c r="B671" s="379"/>
      <c r="C671" s="379"/>
      <c r="D671" s="379"/>
      <c r="E671" s="379"/>
      <c r="F671" s="379"/>
      <c r="G671" s="379"/>
      <c r="H671" s="379"/>
      <c r="I671" s="379"/>
      <c r="J671" s="380"/>
      <c r="K671" s="550"/>
      <c r="L671" s="380"/>
      <c r="M671" s="379"/>
      <c r="N671" s="379"/>
      <c r="O671" s="379"/>
      <c r="P671" s="380"/>
      <c r="S671" s="379"/>
    </row>
    <row r="672" spans="1:19" s="371" customFormat="1">
      <c r="A672" s="379"/>
      <c r="B672" s="379"/>
      <c r="C672" s="379"/>
      <c r="D672" s="379"/>
      <c r="E672" s="379"/>
      <c r="F672" s="379"/>
      <c r="G672" s="379"/>
      <c r="H672" s="379"/>
      <c r="I672" s="379"/>
      <c r="J672" s="380"/>
      <c r="K672" s="550"/>
      <c r="L672" s="380"/>
      <c r="M672" s="379"/>
      <c r="N672" s="379"/>
      <c r="O672" s="379"/>
      <c r="P672" s="380"/>
      <c r="S672" s="379"/>
    </row>
    <row r="673" spans="1:19" s="371" customFormat="1">
      <c r="A673" s="379"/>
      <c r="B673" s="379"/>
      <c r="C673" s="379"/>
      <c r="D673" s="379"/>
      <c r="E673" s="379"/>
      <c r="F673" s="379"/>
      <c r="G673" s="379"/>
      <c r="H673" s="379"/>
      <c r="I673" s="379"/>
      <c r="J673" s="380"/>
      <c r="K673" s="550"/>
      <c r="L673" s="380"/>
      <c r="M673" s="379"/>
      <c r="N673" s="379"/>
      <c r="O673" s="379"/>
      <c r="P673" s="380"/>
      <c r="S673" s="379"/>
    </row>
    <row r="674" spans="1:19" s="371" customFormat="1">
      <c r="A674" s="379"/>
      <c r="B674" s="379"/>
      <c r="C674" s="379"/>
      <c r="D674" s="379"/>
      <c r="E674" s="379"/>
      <c r="F674" s="379"/>
      <c r="G674" s="379"/>
      <c r="H674" s="379"/>
      <c r="I674" s="379"/>
      <c r="J674" s="380"/>
      <c r="K674" s="550"/>
      <c r="L674" s="380"/>
      <c r="M674" s="379"/>
      <c r="N674" s="379"/>
      <c r="O674" s="379"/>
      <c r="P674" s="380"/>
      <c r="S674" s="379"/>
    </row>
    <row r="675" spans="1:19" s="371" customFormat="1">
      <c r="A675" s="379"/>
      <c r="B675" s="379"/>
      <c r="C675" s="379"/>
      <c r="D675" s="379"/>
      <c r="E675" s="379"/>
      <c r="F675" s="379"/>
      <c r="G675" s="379"/>
      <c r="H675" s="379"/>
      <c r="I675" s="379"/>
      <c r="J675" s="380"/>
      <c r="K675" s="550"/>
      <c r="L675" s="380"/>
      <c r="M675" s="379"/>
      <c r="N675" s="379"/>
      <c r="O675" s="379"/>
      <c r="P675" s="380"/>
      <c r="S675" s="379"/>
    </row>
    <row r="676" spans="1:19" s="371" customFormat="1">
      <c r="A676" s="379"/>
      <c r="B676" s="379"/>
      <c r="C676" s="379"/>
      <c r="D676" s="379"/>
      <c r="E676" s="379"/>
      <c r="F676" s="379"/>
      <c r="G676" s="379"/>
      <c r="H676" s="379"/>
      <c r="I676" s="379"/>
      <c r="J676" s="380"/>
      <c r="K676" s="550"/>
      <c r="L676" s="380"/>
      <c r="M676" s="379"/>
      <c r="N676" s="379"/>
      <c r="O676" s="379"/>
      <c r="P676" s="380"/>
      <c r="S676" s="379"/>
    </row>
    <row r="677" spans="1:19" s="371" customFormat="1">
      <c r="A677" s="379"/>
      <c r="B677" s="379"/>
      <c r="C677" s="379"/>
      <c r="D677" s="379"/>
      <c r="E677" s="379"/>
      <c r="F677" s="379"/>
      <c r="G677" s="379"/>
      <c r="H677" s="379"/>
      <c r="I677" s="379"/>
      <c r="J677" s="380"/>
      <c r="K677" s="550"/>
      <c r="L677" s="380"/>
      <c r="M677" s="379"/>
      <c r="N677" s="379"/>
      <c r="O677" s="379"/>
      <c r="P677" s="380"/>
      <c r="S677" s="379"/>
    </row>
    <row r="678" spans="1:19" s="371" customFormat="1">
      <c r="A678" s="379"/>
      <c r="B678" s="379"/>
      <c r="C678" s="379"/>
      <c r="D678" s="379"/>
      <c r="E678" s="379"/>
      <c r="F678" s="379"/>
      <c r="G678" s="379"/>
      <c r="H678" s="379"/>
      <c r="I678" s="379"/>
      <c r="J678" s="380"/>
      <c r="K678" s="550"/>
      <c r="L678" s="380"/>
      <c r="M678" s="379"/>
      <c r="N678" s="379"/>
      <c r="O678" s="379"/>
      <c r="P678" s="380"/>
      <c r="S678" s="379"/>
    </row>
    <row r="679" spans="1:19" s="371" customFormat="1">
      <c r="A679" s="379"/>
      <c r="B679" s="379"/>
      <c r="C679" s="379"/>
      <c r="D679" s="379"/>
      <c r="E679" s="379"/>
      <c r="F679" s="379"/>
      <c r="G679" s="379"/>
      <c r="H679" s="379"/>
      <c r="I679" s="379"/>
      <c r="J679" s="380"/>
      <c r="K679" s="550"/>
      <c r="L679" s="380"/>
      <c r="M679" s="379"/>
      <c r="N679" s="379"/>
      <c r="O679" s="379"/>
      <c r="P679" s="380"/>
      <c r="S679" s="379"/>
    </row>
    <row r="680" spans="1:19" s="371" customFormat="1">
      <c r="A680" s="379"/>
      <c r="B680" s="379"/>
      <c r="C680" s="379"/>
      <c r="D680" s="379"/>
      <c r="E680" s="379"/>
      <c r="F680" s="379"/>
      <c r="G680" s="379"/>
      <c r="H680" s="379"/>
      <c r="I680" s="379"/>
      <c r="J680" s="380"/>
      <c r="K680" s="550"/>
      <c r="L680" s="380"/>
      <c r="M680" s="379"/>
      <c r="N680" s="379"/>
      <c r="O680" s="379"/>
      <c r="P680" s="380"/>
      <c r="S680" s="379"/>
    </row>
    <row r="681" spans="1:19" s="371" customFormat="1">
      <c r="A681" s="379"/>
      <c r="B681" s="379"/>
      <c r="C681" s="379"/>
      <c r="D681" s="379"/>
      <c r="E681" s="379"/>
      <c r="F681" s="379"/>
      <c r="G681" s="379"/>
      <c r="H681" s="379"/>
      <c r="I681" s="379"/>
      <c r="J681" s="380"/>
      <c r="K681" s="550"/>
      <c r="L681" s="380"/>
      <c r="M681" s="379"/>
      <c r="N681" s="379"/>
      <c r="O681" s="379"/>
      <c r="P681" s="380"/>
      <c r="S681" s="379"/>
    </row>
    <row r="682" spans="1:19" s="371" customFormat="1">
      <c r="A682" s="379"/>
      <c r="B682" s="379"/>
      <c r="C682" s="379"/>
      <c r="D682" s="379"/>
      <c r="E682" s="379"/>
      <c r="F682" s="379"/>
      <c r="G682" s="379"/>
      <c r="H682" s="379"/>
      <c r="I682" s="379"/>
      <c r="J682" s="380"/>
      <c r="K682" s="550"/>
      <c r="L682" s="380"/>
      <c r="M682" s="379"/>
      <c r="N682" s="379"/>
      <c r="O682" s="379"/>
      <c r="P682" s="380"/>
      <c r="S682" s="379"/>
    </row>
    <row r="683" spans="1:19" s="371" customFormat="1">
      <c r="A683" s="379"/>
      <c r="B683" s="379"/>
      <c r="C683" s="379"/>
      <c r="D683" s="379"/>
      <c r="E683" s="379"/>
      <c r="F683" s="379"/>
      <c r="G683" s="379"/>
      <c r="H683" s="379"/>
      <c r="I683" s="379"/>
      <c r="J683" s="380"/>
      <c r="K683" s="550"/>
      <c r="L683" s="380"/>
      <c r="M683" s="379"/>
      <c r="N683" s="379"/>
      <c r="O683" s="379"/>
      <c r="P683" s="380"/>
      <c r="S683" s="379"/>
    </row>
    <row r="684" spans="1:19" s="371" customFormat="1">
      <c r="A684" s="379"/>
      <c r="B684" s="379"/>
      <c r="C684" s="379"/>
      <c r="D684" s="379"/>
      <c r="E684" s="379"/>
      <c r="F684" s="379"/>
      <c r="G684" s="379"/>
      <c r="H684" s="379"/>
      <c r="I684" s="379"/>
      <c r="J684" s="380"/>
      <c r="K684" s="550"/>
      <c r="L684" s="380"/>
      <c r="M684" s="379"/>
      <c r="N684" s="379"/>
      <c r="O684" s="379"/>
      <c r="P684" s="380"/>
      <c r="S684" s="379"/>
    </row>
    <row r="685" spans="1:19" s="371" customFormat="1">
      <c r="A685" s="379"/>
      <c r="B685" s="379"/>
      <c r="C685" s="379"/>
      <c r="D685" s="379"/>
      <c r="E685" s="379"/>
      <c r="F685" s="379"/>
      <c r="G685" s="379"/>
      <c r="H685" s="379"/>
      <c r="I685" s="379"/>
      <c r="J685" s="380"/>
      <c r="K685" s="550"/>
      <c r="L685" s="380"/>
      <c r="M685" s="379"/>
      <c r="N685" s="379"/>
      <c r="O685" s="379"/>
      <c r="P685" s="380"/>
      <c r="S685" s="379"/>
    </row>
    <row r="686" spans="1:19" s="371" customFormat="1">
      <c r="A686" s="379"/>
      <c r="B686" s="379"/>
      <c r="C686" s="379"/>
      <c r="D686" s="379"/>
      <c r="E686" s="379"/>
      <c r="F686" s="379"/>
      <c r="G686" s="379"/>
      <c r="H686" s="379"/>
      <c r="I686" s="379"/>
      <c r="J686" s="380"/>
      <c r="K686" s="550"/>
      <c r="L686" s="380"/>
      <c r="M686" s="379"/>
      <c r="N686" s="379"/>
      <c r="O686" s="379"/>
      <c r="P686" s="380"/>
      <c r="S686" s="379"/>
    </row>
    <row r="687" spans="1:19" s="371" customFormat="1">
      <c r="A687" s="379"/>
      <c r="B687" s="379"/>
      <c r="C687" s="379"/>
      <c r="D687" s="379"/>
      <c r="E687" s="379"/>
      <c r="F687" s="379"/>
      <c r="G687" s="379"/>
      <c r="H687" s="379"/>
      <c r="I687" s="379"/>
      <c r="J687" s="380"/>
      <c r="K687" s="550"/>
      <c r="L687" s="380"/>
      <c r="M687" s="379"/>
      <c r="N687" s="379"/>
      <c r="O687" s="379"/>
      <c r="P687" s="380"/>
      <c r="S687" s="379"/>
    </row>
    <row r="688" spans="1:19" s="371" customFormat="1">
      <c r="A688" s="379"/>
      <c r="B688" s="379"/>
      <c r="C688" s="379"/>
      <c r="D688" s="379"/>
      <c r="E688" s="379"/>
      <c r="F688" s="379"/>
      <c r="G688" s="379"/>
      <c r="H688" s="379"/>
      <c r="I688" s="379"/>
      <c r="J688" s="380"/>
      <c r="K688" s="550"/>
      <c r="L688" s="380"/>
      <c r="M688" s="379"/>
      <c r="N688" s="379"/>
      <c r="O688" s="379"/>
      <c r="P688" s="380"/>
      <c r="S688" s="379"/>
    </row>
    <row r="689" spans="1:19" s="371" customFormat="1">
      <c r="A689" s="379"/>
      <c r="B689" s="379"/>
      <c r="C689" s="379"/>
      <c r="D689" s="379"/>
      <c r="E689" s="379"/>
      <c r="F689" s="379"/>
      <c r="G689" s="379"/>
      <c r="H689" s="379"/>
      <c r="I689" s="379"/>
      <c r="J689" s="380"/>
      <c r="K689" s="550"/>
      <c r="L689" s="380"/>
      <c r="M689" s="379"/>
      <c r="N689" s="379"/>
      <c r="O689" s="379"/>
      <c r="P689" s="380"/>
      <c r="S689" s="379"/>
    </row>
    <row r="690" spans="1:19" s="371" customFormat="1">
      <c r="A690" s="379"/>
      <c r="B690" s="379"/>
      <c r="C690" s="379"/>
      <c r="D690" s="379"/>
      <c r="E690" s="379"/>
      <c r="F690" s="379"/>
      <c r="G690" s="379"/>
      <c r="H690" s="379"/>
      <c r="I690" s="379"/>
      <c r="J690" s="380"/>
      <c r="K690" s="550"/>
      <c r="L690" s="380"/>
      <c r="M690" s="379"/>
      <c r="N690" s="379"/>
      <c r="O690" s="379"/>
      <c r="P690" s="380"/>
      <c r="S690" s="379"/>
    </row>
    <row r="691" spans="1:19" s="371" customFormat="1">
      <c r="A691" s="379"/>
      <c r="B691" s="379"/>
      <c r="C691" s="379"/>
      <c r="D691" s="379"/>
      <c r="E691" s="379"/>
      <c r="F691" s="379"/>
      <c r="G691" s="379"/>
      <c r="H691" s="379"/>
      <c r="I691" s="379"/>
      <c r="J691" s="380"/>
      <c r="K691" s="550"/>
      <c r="L691" s="380"/>
      <c r="M691" s="379"/>
      <c r="N691" s="379"/>
      <c r="O691" s="379"/>
      <c r="P691" s="380"/>
      <c r="S691" s="379"/>
    </row>
    <row r="692" spans="1:19" s="371" customFormat="1">
      <c r="A692" s="379"/>
      <c r="B692" s="379"/>
      <c r="C692" s="379"/>
      <c r="D692" s="379"/>
      <c r="E692" s="379"/>
      <c r="F692" s="379"/>
      <c r="G692" s="379"/>
      <c r="H692" s="379"/>
      <c r="I692" s="379"/>
      <c r="J692" s="380"/>
      <c r="K692" s="550"/>
      <c r="L692" s="380"/>
      <c r="M692" s="379"/>
      <c r="N692" s="379"/>
      <c r="O692" s="379"/>
      <c r="P692" s="380"/>
      <c r="S692" s="379"/>
    </row>
    <row r="693" spans="1:19" s="371" customFormat="1">
      <c r="A693" s="379"/>
      <c r="B693" s="379"/>
      <c r="C693" s="379"/>
      <c r="D693" s="379"/>
      <c r="E693" s="379"/>
      <c r="F693" s="379"/>
      <c r="G693" s="379"/>
      <c r="H693" s="379"/>
      <c r="I693" s="379"/>
      <c r="J693" s="380"/>
      <c r="K693" s="550"/>
      <c r="L693" s="380"/>
      <c r="M693" s="379"/>
      <c r="N693" s="379"/>
      <c r="O693" s="379"/>
      <c r="P693" s="380"/>
      <c r="S693" s="379"/>
    </row>
    <row r="694" spans="1:19" s="371" customFormat="1">
      <c r="A694" s="379"/>
      <c r="B694" s="379"/>
      <c r="C694" s="379"/>
      <c r="D694" s="379"/>
      <c r="E694" s="379"/>
      <c r="F694" s="379"/>
      <c r="G694" s="379"/>
      <c r="H694" s="379"/>
      <c r="I694" s="379"/>
      <c r="J694" s="380"/>
      <c r="K694" s="550"/>
      <c r="L694" s="380"/>
      <c r="M694" s="379"/>
      <c r="N694" s="379"/>
      <c r="O694" s="379"/>
      <c r="P694" s="380"/>
      <c r="S694" s="379"/>
    </row>
    <row r="695" spans="1:19" s="371" customFormat="1">
      <c r="A695" s="379"/>
      <c r="B695" s="379"/>
      <c r="C695" s="379"/>
      <c r="D695" s="379"/>
      <c r="E695" s="379"/>
      <c r="F695" s="379"/>
      <c r="G695" s="379"/>
      <c r="H695" s="379"/>
      <c r="I695" s="379"/>
      <c r="J695" s="380"/>
      <c r="K695" s="550"/>
      <c r="L695" s="380"/>
      <c r="M695" s="379"/>
      <c r="N695" s="379"/>
      <c r="O695" s="379"/>
      <c r="P695" s="380"/>
      <c r="S695" s="379"/>
    </row>
    <row r="696" spans="1:19" s="371" customFormat="1">
      <c r="A696" s="379"/>
      <c r="B696" s="379"/>
      <c r="C696" s="379"/>
      <c r="D696" s="379"/>
      <c r="E696" s="379"/>
      <c r="F696" s="379"/>
      <c r="G696" s="379"/>
      <c r="H696" s="379"/>
      <c r="I696" s="379"/>
      <c r="J696" s="380"/>
      <c r="K696" s="550"/>
      <c r="L696" s="380"/>
      <c r="M696" s="379"/>
      <c r="N696" s="379"/>
      <c r="O696" s="379"/>
      <c r="P696" s="380"/>
      <c r="S696" s="379"/>
    </row>
    <row r="697" spans="1:19" s="371" customFormat="1">
      <c r="A697" s="379"/>
      <c r="B697" s="379"/>
      <c r="C697" s="379"/>
      <c r="D697" s="379"/>
      <c r="E697" s="379"/>
      <c r="F697" s="379"/>
      <c r="G697" s="379"/>
      <c r="H697" s="379"/>
      <c r="I697" s="379"/>
      <c r="J697" s="380"/>
      <c r="K697" s="550"/>
      <c r="L697" s="380"/>
      <c r="M697" s="379"/>
      <c r="N697" s="379"/>
      <c r="O697" s="379"/>
      <c r="P697" s="380"/>
      <c r="S697" s="379"/>
    </row>
    <row r="698" spans="1:19" s="371" customFormat="1">
      <c r="A698" s="379"/>
      <c r="B698" s="379"/>
      <c r="C698" s="379"/>
      <c r="D698" s="379"/>
      <c r="E698" s="379"/>
      <c r="F698" s="379"/>
      <c r="G698" s="379"/>
      <c r="H698" s="379"/>
      <c r="I698" s="379"/>
      <c r="J698" s="380"/>
      <c r="K698" s="550"/>
      <c r="L698" s="380"/>
      <c r="M698" s="379"/>
      <c r="N698" s="379"/>
      <c r="O698" s="379"/>
      <c r="P698" s="380"/>
      <c r="S698" s="379"/>
    </row>
    <row r="699" spans="1:19" s="371" customFormat="1">
      <c r="A699" s="379"/>
      <c r="B699" s="379"/>
      <c r="C699" s="379"/>
      <c r="D699" s="379"/>
      <c r="E699" s="379"/>
      <c r="F699" s="379"/>
      <c r="G699" s="379"/>
      <c r="H699" s="379"/>
      <c r="I699" s="379"/>
      <c r="J699" s="380"/>
      <c r="K699" s="550"/>
      <c r="L699" s="380"/>
      <c r="M699" s="379"/>
      <c r="N699" s="379"/>
      <c r="O699" s="379"/>
      <c r="P699" s="380"/>
      <c r="S699" s="379"/>
    </row>
    <row r="700" spans="1:19" s="371" customFormat="1">
      <c r="A700" s="379"/>
      <c r="B700" s="379"/>
      <c r="C700" s="379"/>
      <c r="D700" s="379"/>
      <c r="E700" s="379"/>
      <c r="F700" s="379"/>
      <c r="G700" s="379"/>
      <c r="H700" s="379"/>
      <c r="I700" s="379"/>
      <c r="J700" s="380"/>
      <c r="K700" s="550"/>
      <c r="L700" s="380"/>
      <c r="M700" s="379"/>
      <c r="N700" s="379"/>
      <c r="O700" s="379"/>
      <c r="P700" s="380"/>
      <c r="S700" s="379"/>
    </row>
    <row r="701" spans="1:19" s="371" customFormat="1">
      <c r="A701" s="379"/>
      <c r="B701" s="379"/>
      <c r="C701" s="379"/>
      <c r="D701" s="379"/>
      <c r="E701" s="379"/>
      <c r="F701" s="379"/>
      <c r="G701" s="379"/>
      <c r="H701" s="379"/>
      <c r="I701" s="379"/>
      <c r="J701" s="380"/>
      <c r="K701" s="550"/>
      <c r="L701" s="380"/>
      <c r="M701" s="379"/>
      <c r="N701" s="379"/>
      <c r="O701" s="379"/>
      <c r="P701" s="380"/>
      <c r="S701" s="379"/>
    </row>
    <row r="702" spans="1:19" s="371" customFormat="1">
      <c r="A702" s="379"/>
      <c r="B702" s="379"/>
      <c r="C702" s="379"/>
      <c r="D702" s="379"/>
      <c r="E702" s="379"/>
      <c r="F702" s="379"/>
      <c r="G702" s="379"/>
      <c r="H702" s="379"/>
      <c r="I702" s="379"/>
      <c r="J702" s="380"/>
      <c r="K702" s="550"/>
      <c r="L702" s="380"/>
      <c r="M702" s="379"/>
      <c r="N702" s="379"/>
      <c r="O702" s="379"/>
      <c r="P702" s="380"/>
      <c r="S702" s="379"/>
    </row>
    <row r="703" spans="1:19" s="371" customFormat="1">
      <c r="A703" s="379"/>
      <c r="B703" s="379"/>
      <c r="C703" s="379"/>
      <c r="D703" s="379"/>
      <c r="E703" s="379"/>
      <c r="F703" s="379"/>
      <c r="G703" s="379"/>
      <c r="H703" s="379"/>
      <c r="I703" s="379"/>
      <c r="J703" s="380"/>
      <c r="K703" s="550"/>
      <c r="L703" s="380"/>
      <c r="M703" s="379"/>
      <c r="N703" s="379"/>
      <c r="O703" s="379"/>
      <c r="P703" s="380"/>
      <c r="S703" s="379"/>
    </row>
    <row r="704" spans="1:19" s="371" customFormat="1">
      <c r="A704" s="379"/>
      <c r="B704" s="379"/>
      <c r="C704" s="379"/>
      <c r="D704" s="379"/>
      <c r="E704" s="379"/>
      <c r="F704" s="379"/>
      <c r="G704" s="379"/>
      <c r="H704" s="379"/>
      <c r="I704" s="379"/>
      <c r="J704" s="380"/>
      <c r="K704" s="550"/>
      <c r="L704" s="380"/>
      <c r="M704" s="379"/>
      <c r="N704" s="379"/>
      <c r="O704" s="379"/>
      <c r="P704" s="380"/>
      <c r="S704" s="379"/>
    </row>
    <row r="705" spans="1:19" s="371" customFormat="1">
      <c r="A705" s="379"/>
      <c r="B705" s="379"/>
      <c r="C705" s="379"/>
      <c r="D705" s="379"/>
      <c r="E705" s="379"/>
      <c r="F705" s="379"/>
      <c r="G705" s="379"/>
      <c r="H705" s="379"/>
      <c r="I705" s="379"/>
      <c r="J705" s="380"/>
      <c r="K705" s="550"/>
      <c r="L705" s="380"/>
      <c r="M705" s="379"/>
      <c r="N705" s="379"/>
      <c r="O705" s="379"/>
      <c r="P705" s="380"/>
      <c r="S705" s="379"/>
    </row>
    <row r="706" spans="1:19" s="371" customFormat="1">
      <c r="A706" s="379"/>
      <c r="B706" s="379"/>
      <c r="C706" s="379"/>
      <c r="D706" s="379"/>
      <c r="E706" s="379"/>
      <c r="F706" s="379"/>
      <c r="G706" s="379"/>
      <c r="H706" s="379"/>
      <c r="I706" s="379"/>
      <c r="J706" s="380"/>
      <c r="K706" s="550"/>
      <c r="L706" s="380"/>
      <c r="M706" s="379"/>
      <c r="N706" s="379"/>
      <c r="O706" s="379"/>
      <c r="P706" s="380"/>
      <c r="S706" s="379"/>
    </row>
    <row r="707" spans="1:19" s="371" customFormat="1">
      <c r="A707" s="379"/>
      <c r="B707" s="379"/>
      <c r="C707" s="379"/>
      <c r="D707" s="379"/>
      <c r="E707" s="379"/>
      <c r="F707" s="379"/>
      <c r="G707" s="379"/>
      <c r="H707" s="379"/>
      <c r="I707" s="379"/>
      <c r="J707" s="380"/>
      <c r="K707" s="550"/>
      <c r="L707" s="380"/>
      <c r="M707" s="379"/>
      <c r="N707" s="379"/>
      <c r="O707" s="379"/>
      <c r="P707" s="380"/>
      <c r="S707" s="379"/>
    </row>
    <row r="708" spans="1:19" s="371" customFormat="1">
      <c r="A708" s="379"/>
      <c r="B708" s="379"/>
      <c r="C708" s="379"/>
      <c r="D708" s="379"/>
      <c r="E708" s="379"/>
      <c r="F708" s="379"/>
      <c r="G708" s="379"/>
      <c r="H708" s="379"/>
      <c r="I708" s="379"/>
      <c r="J708" s="380"/>
      <c r="K708" s="550"/>
      <c r="L708" s="380"/>
      <c r="M708" s="379"/>
      <c r="N708" s="379"/>
      <c r="O708" s="379"/>
      <c r="P708" s="380"/>
      <c r="S708" s="379"/>
    </row>
    <row r="709" spans="1:19" s="371" customFormat="1">
      <c r="A709" s="379"/>
      <c r="B709" s="379"/>
      <c r="C709" s="379"/>
      <c r="D709" s="379"/>
      <c r="E709" s="379"/>
      <c r="F709" s="379"/>
      <c r="G709" s="379"/>
      <c r="H709" s="379"/>
      <c r="I709" s="379"/>
      <c r="J709" s="380"/>
      <c r="K709" s="550"/>
      <c r="L709" s="380"/>
      <c r="M709" s="379"/>
      <c r="N709" s="379"/>
      <c r="O709" s="379"/>
      <c r="P709" s="380"/>
      <c r="S709" s="379"/>
    </row>
    <row r="710" spans="1:19" s="371" customFormat="1">
      <c r="A710" s="379"/>
      <c r="B710" s="379"/>
      <c r="C710" s="379"/>
      <c r="D710" s="379"/>
      <c r="E710" s="379"/>
      <c r="F710" s="379"/>
      <c r="G710" s="379"/>
      <c r="H710" s="379"/>
      <c r="I710" s="379"/>
      <c r="J710" s="380"/>
      <c r="K710" s="550"/>
      <c r="L710" s="380"/>
      <c r="M710" s="379"/>
      <c r="N710" s="379"/>
      <c r="O710" s="379"/>
      <c r="P710" s="380"/>
      <c r="S710" s="379"/>
    </row>
    <row r="711" spans="1:19" s="371" customFormat="1">
      <c r="A711" s="379"/>
      <c r="B711" s="379"/>
      <c r="C711" s="379"/>
      <c r="D711" s="379"/>
      <c r="E711" s="379"/>
      <c r="F711" s="379"/>
      <c r="G711" s="379"/>
      <c r="H711" s="379"/>
      <c r="I711" s="379"/>
      <c r="J711" s="380"/>
      <c r="K711" s="550"/>
      <c r="L711" s="380"/>
      <c r="M711" s="379"/>
      <c r="N711" s="379"/>
      <c r="O711" s="379"/>
      <c r="P711" s="380"/>
      <c r="S711" s="379"/>
    </row>
    <row r="712" spans="1:19" s="371" customFormat="1">
      <c r="A712" s="379"/>
      <c r="B712" s="379"/>
      <c r="C712" s="379"/>
      <c r="D712" s="379"/>
      <c r="E712" s="379"/>
      <c r="F712" s="379"/>
      <c r="G712" s="379"/>
      <c r="H712" s="379"/>
      <c r="I712" s="379"/>
      <c r="J712" s="380"/>
      <c r="K712" s="550"/>
      <c r="L712" s="380"/>
      <c r="M712" s="379"/>
      <c r="N712" s="379"/>
      <c r="O712" s="379"/>
      <c r="P712" s="380"/>
      <c r="S712" s="379"/>
    </row>
    <row r="713" spans="1:19" s="371" customFormat="1">
      <c r="A713" s="379"/>
      <c r="B713" s="379"/>
      <c r="C713" s="379"/>
      <c r="D713" s="379"/>
      <c r="E713" s="379"/>
      <c r="F713" s="379"/>
      <c r="G713" s="379"/>
      <c r="H713" s="379"/>
      <c r="I713" s="379"/>
      <c r="J713" s="380"/>
      <c r="K713" s="550"/>
      <c r="L713" s="380"/>
      <c r="M713" s="379"/>
      <c r="N713" s="379"/>
      <c r="O713" s="379"/>
      <c r="P713" s="380"/>
      <c r="S713" s="379"/>
    </row>
    <row r="714" spans="1:19" s="371" customFormat="1">
      <c r="A714" s="379"/>
      <c r="B714" s="379"/>
      <c r="C714" s="379"/>
      <c r="D714" s="379"/>
      <c r="E714" s="379"/>
      <c r="F714" s="379"/>
      <c r="G714" s="379"/>
      <c r="H714" s="379"/>
      <c r="I714" s="379"/>
      <c r="J714" s="380"/>
      <c r="K714" s="550"/>
      <c r="L714" s="380"/>
      <c r="M714" s="379"/>
      <c r="N714" s="379"/>
      <c r="O714" s="379"/>
      <c r="P714" s="380"/>
      <c r="S714" s="379"/>
    </row>
    <row r="715" spans="1:19" s="371" customFormat="1">
      <c r="A715" s="379"/>
      <c r="B715" s="379"/>
      <c r="C715" s="379"/>
      <c r="D715" s="379"/>
      <c r="E715" s="379"/>
      <c r="F715" s="379"/>
      <c r="G715" s="379"/>
      <c r="H715" s="379"/>
      <c r="I715" s="379"/>
      <c r="J715" s="380"/>
      <c r="K715" s="550"/>
      <c r="L715" s="380"/>
      <c r="M715" s="379"/>
      <c r="N715" s="379"/>
      <c r="O715" s="379"/>
      <c r="P715" s="380"/>
      <c r="S715" s="379"/>
    </row>
    <row r="716" spans="1:19" s="371" customFormat="1">
      <c r="A716" s="379"/>
      <c r="B716" s="379"/>
      <c r="C716" s="379"/>
      <c r="D716" s="379"/>
      <c r="E716" s="379"/>
      <c r="F716" s="379"/>
      <c r="G716" s="379"/>
      <c r="H716" s="379"/>
      <c r="I716" s="379"/>
      <c r="J716" s="380"/>
      <c r="K716" s="550"/>
      <c r="L716" s="380"/>
      <c r="M716" s="379"/>
      <c r="N716" s="379"/>
      <c r="O716" s="379"/>
      <c r="P716" s="380"/>
      <c r="S716" s="379"/>
    </row>
    <row r="717" spans="1:19" s="371" customFormat="1">
      <c r="A717" s="379"/>
      <c r="B717" s="379"/>
      <c r="C717" s="379"/>
      <c r="D717" s="379"/>
      <c r="E717" s="379"/>
      <c r="F717" s="379"/>
      <c r="G717" s="379"/>
      <c r="H717" s="379"/>
      <c r="I717" s="379"/>
      <c r="J717" s="380"/>
      <c r="K717" s="550"/>
      <c r="L717" s="380"/>
      <c r="M717" s="379"/>
      <c r="N717" s="379"/>
      <c r="O717" s="379"/>
      <c r="P717" s="380"/>
      <c r="S717" s="379"/>
    </row>
    <row r="718" spans="1:19" s="371" customFormat="1">
      <c r="A718" s="379"/>
      <c r="B718" s="379"/>
      <c r="C718" s="379"/>
      <c r="D718" s="379"/>
      <c r="E718" s="379"/>
      <c r="F718" s="379"/>
      <c r="G718" s="379"/>
      <c r="H718" s="379"/>
      <c r="I718" s="379"/>
      <c r="J718" s="380"/>
      <c r="K718" s="550"/>
      <c r="L718" s="380"/>
      <c r="M718" s="379"/>
      <c r="N718" s="379"/>
      <c r="O718" s="379"/>
      <c r="P718" s="380"/>
      <c r="S718" s="379"/>
    </row>
    <row r="719" spans="1:19" s="371" customFormat="1">
      <c r="A719" s="379"/>
      <c r="B719" s="379"/>
      <c r="C719" s="379"/>
      <c r="D719" s="379"/>
      <c r="E719" s="379"/>
      <c r="F719" s="379"/>
      <c r="G719" s="379"/>
      <c r="H719" s="379"/>
      <c r="I719" s="379"/>
      <c r="J719" s="380"/>
      <c r="K719" s="550"/>
      <c r="L719" s="380"/>
      <c r="M719" s="379"/>
      <c r="N719" s="379"/>
      <c r="O719" s="379"/>
      <c r="P719" s="380"/>
      <c r="S719" s="379"/>
    </row>
    <row r="720" spans="1:19" s="371" customFormat="1">
      <c r="A720" s="379"/>
      <c r="B720" s="379"/>
      <c r="C720" s="379"/>
      <c r="D720" s="379"/>
      <c r="E720" s="379"/>
      <c r="F720" s="379"/>
      <c r="G720" s="379"/>
      <c r="H720" s="379"/>
      <c r="I720" s="379"/>
      <c r="J720" s="380"/>
      <c r="K720" s="550"/>
      <c r="L720" s="380"/>
      <c r="M720" s="379"/>
      <c r="N720" s="379"/>
      <c r="O720" s="379"/>
      <c r="P720" s="380"/>
      <c r="S720" s="379"/>
    </row>
    <row r="721" spans="1:19" s="371" customFormat="1">
      <c r="A721" s="379"/>
      <c r="B721" s="379"/>
      <c r="C721" s="379"/>
      <c r="D721" s="379"/>
      <c r="E721" s="379"/>
      <c r="F721" s="379"/>
      <c r="G721" s="379"/>
      <c r="H721" s="379"/>
      <c r="I721" s="379"/>
      <c r="J721" s="380"/>
      <c r="K721" s="550"/>
      <c r="L721" s="380"/>
      <c r="M721" s="379"/>
      <c r="N721" s="379"/>
      <c r="O721" s="379"/>
      <c r="P721" s="380"/>
      <c r="S721" s="379"/>
    </row>
    <row r="722" spans="1:19" s="371" customFormat="1">
      <c r="A722" s="379"/>
      <c r="B722" s="379"/>
      <c r="C722" s="379"/>
      <c r="D722" s="379"/>
      <c r="E722" s="379"/>
      <c r="F722" s="379"/>
      <c r="G722" s="379"/>
      <c r="H722" s="379"/>
      <c r="I722" s="379"/>
      <c r="J722" s="380"/>
      <c r="K722" s="550"/>
      <c r="L722" s="380"/>
      <c r="M722" s="379"/>
      <c r="N722" s="379"/>
      <c r="O722" s="379"/>
      <c r="P722" s="380"/>
      <c r="S722" s="379"/>
    </row>
    <row r="723" spans="1:19" s="371" customFormat="1">
      <c r="A723" s="379"/>
      <c r="B723" s="379"/>
      <c r="C723" s="379"/>
      <c r="D723" s="379"/>
      <c r="E723" s="379"/>
      <c r="F723" s="379"/>
      <c r="G723" s="379"/>
      <c r="H723" s="379"/>
      <c r="I723" s="379"/>
      <c r="J723" s="380"/>
      <c r="K723" s="550"/>
      <c r="L723" s="380"/>
      <c r="M723" s="379"/>
      <c r="N723" s="379"/>
      <c r="O723" s="379"/>
      <c r="P723" s="380"/>
      <c r="S723" s="379"/>
    </row>
    <row r="724" spans="1:19" s="371" customFormat="1">
      <c r="A724" s="379"/>
      <c r="B724" s="379"/>
      <c r="C724" s="379"/>
      <c r="D724" s="379"/>
      <c r="E724" s="379"/>
      <c r="F724" s="379"/>
      <c r="G724" s="379"/>
      <c r="H724" s="379"/>
      <c r="I724" s="379"/>
      <c r="J724" s="380"/>
      <c r="K724" s="550"/>
      <c r="L724" s="380"/>
      <c r="M724" s="379"/>
      <c r="N724" s="379"/>
      <c r="O724" s="379"/>
      <c r="P724" s="380"/>
      <c r="S724" s="379"/>
    </row>
    <row r="725" spans="1:19" s="371" customFormat="1">
      <c r="A725" s="379"/>
      <c r="B725" s="379"/>
      <c r="C725" s="379"/>
      <c r="D725" s="379"/>
      <c r="E725" s="379"/>
      <c r="F725" s="379"/>
      <c r="G725" s="379"/>
      <c r="H725" s="379"/>
      <c r="I725" s="379"/>
      <c r="J725" s="380"/>
      <c r="K725" s="550"/>
      <c r="L725" s="380"/>
      <c r="M725" s="379"/>
      <c r="N725" s="379"/>
      <c r="O725" s="379"/>
      <c r="P725" s="380"/>
      <c r="S725" s="379"/>
    </row>
    <row r="726" spans="1:19" s="371" customFormat="1">
      <c r="A726" s="379"/>
      <c r="B726" s="379"/>
      <c r="C726" s="379"/>
      <c r="D726" s="379"/>
      <c r="E726" s="379"/>
      <c r="F726" s="379"/>
      <c r="G726" s="379"/>
      <c r="H726" s="379"/>
      <c r="I726" s="379"/>
      <c r="J726" s="380"/>
      <c r="K726" s="550"/>
      <c r="L726" s="380"/>
      <c r="M726" s="379"/>
      <c r="N726" s="379"/>
      <c r="O726" s="379"/>
      <c r="P726" s="380"/>
      <c r="S726" s="379"/>
    </row>
    <row r="727" spans="1:19" s="371" customFormat="1">
      <c r="A727" s="379"/>
      <c r="B727" s="379"/>
      <c r="C727" s="379"/>
      <c r="D727" s="379"/>
      <c r="E727" s="379"/>
      <c r="F727" s="379"/>
      <c r="G727" s="379"/>
      <c r="H727" s="379"/>
      <c r="I727" s="379"/>
      <c r="J727" s="380"/>
      <c r="K727" s="550"/>
      <c r="L727" s="380"/>
      <c r="M727" s="379"/>
      <c r="N727" s="379"/>
      <c r="O727" s="379"/>
      <c r="P727" s="380"/>
      <c r="S727" s="379"/>
    </row>
    <row r="728" spans="1:19" s="371" customFormat="1">
      <c r="A728" s="379"/>
      <c r="B728" s="379"/>
      <c r="C728" s="379"/>
      <c r="D728" s="379"/>
      <c r="E728" s="379"/>
      <c r="F728" s="379"/>
      <c r="G728" s="379"/>
      <c r="H728" s="379"/>
      <c r="I728" s="379"/>
      <c r="J728" s="380"/>
      <c r="K728" s="550"/>
      <c r="L728" s="380"/>
      <c r="M728" s="379"/>
      <c r="N728" s="379"/>
      <c r="O728" s="379"/>
      <c r="P728" s="380"/>
      <c r="S728" s="379"/>
    </row>
    <row r="729" spans="1:19" s="371" customFormat="1">
      <c r="A729" s="379"/>
      <c r="B729" s="379"/>
      <c r="C729" s="379"/>
      <c r="D729" s="379"/>
      <c r="E729" s="379"/>
      <c r="F729" s="379"/>
      <c r="G729" s="379"/>
      <c r="H729" s="379"/>
      <c r="I729" s="379"/>
      <c r="J729" s="380"/>
      <c r="K729" s="550"/>
      <c r="L729" s="380"/>
      <c r="M729" s="379"/>
      <c r="N729" s="379"/>
      <c r="O729" s="379"/>
      <c r="P729" s="380"/>
      <c r="S729" s="379"/>
    </row>
    <row r="730" spans="1:19" s="371" customFormat="1">
      <c r="A730" s="379"/>
      <c r="B730" s="379"/>
      <c r="C730" s="379"/>
      <c r="D730" s="379"/>
      <c r="E730" s="379"/>
      <c r="F730" s="379"/>
      <c r="G730" s="379"/>
      <c r="H730" s="379"/>
      <c r="I730" s="379"/>
      <c r="J730" s="380"/>
      <c r="K730" s="550"/>
      <c r="L730" s="380"/>
      <c r="M730" s="379"/>
      <c r="N730" s="379"/>
      <c r="O730" s="379"/>
      <c r="P730" s="380"/>
      <c r="S730" s="379"/>
    </row>
    <row r="731" spans="1:19" s="371" customFormat="1">
      <c r="A731" s="379"/>
      <c r="B731" s="379"/>
      <c r="C731" s="379"/>
      <c r="D731" s="379"/>
      <c r="E731" s="379"/>
      <c r="F731" s="379"/>
      <c r="G731" s="379"/>
      <c r="H731" s="379"/>
      <c r="I731" s="379"/>
      <c r="J731" s="380"/>
      <c r="K731" s="550"/>
      <c r="L731" s="380"/>
      <c r="M731" s="379"/>
      <c r="N731" s="379"/>
      <c r="O731" s="379"/>
      <c r="P731" s="380"/>
      <c r="S731" s="379"/>
    </row>
    <row r="732" spans="1:19" s="371" customFormat="1">
      <c r="A732" s="379"/>
      <c r="B732" s="379"/>
      <c r="C732" s="379"/>
      <c r="D732" s="379"/>
      <c r="E732" s="379"/>
      <c r="F732" s="379"/>
      <c r="G732" s="379"/>
      <c r="H732" s="379"/>
      <c r="I732" s="379"/>
      <c r="J732" s="380"/>
      <c r="K732" s="550"/>
      <c r="L732" s="380"/>
      <c r="M732" s="379"/>
      <c r="N732" s="379"/>
      <c r="O732" s="379"/>
      <c r="P732" s="380"/>
      <c r="S732" s="379"/>
    </row>
    <row r="733" spans="1:19" s="371" customFormat="1">
      <c r="A733" s="379"/>
      <c r="B733" s="379"/>
      <c r="C733" s="379"/>
      <c r="D733" s="379"/>
      <c r="E733" s="379"/>
      <c r="F733" s="379"/>
      <c r="G733" s="379"/>
      <c r="H733" s="379"/>
      <c r="I733" s="379"/>
      <c r="J733" s="380"/>
      <c r="K733" s="550"/>
      <c r="L733" s="380"/>
      <c r="M733" s="379"/>
      <c r="N733" s="379"/>
      <c r="O733" s="379"/>
      <c r="P733" s="380"/>
      <c r="S733" s="379"/>
    </row>
    <row r="734" spans="1:19" s="371" customFormat="1">
      <c r="A734" s="379"/>
      <c r="B734" s="379"/>
      <c r="C734" s="379"/>
      <c r="D734" s="379"/>
      <c r="E734" s="379"/>
      <c r="F734" s="379"/>
      <c r="G734" s="379"/>
      <c r="H734" s="379"/>
      <c r="I734" s="379"/>
      <c r="J734" s="380"/>
      <c r="K734" s="550"/>
      <c r="L734" s="380"/>
      <c r="M734" s="379"/>
      <c r="N734" s="379"/>
      <c r="O734" s="379"/>
      <c r="P734" s="380"/>
      <c r="S734" s="379"/>
    </row>
    <row r="735" spans="1:19" s="371" customFormat="1">
      <c r="A735" s="379"/>
      <c r="B735" s="379"/>
      <c r="C735" s="379"/>
      <c r="D735" s="379"/>
      <c r="E735" s="379"/>
      <c r="F735" s="379"/>
      <c r="G735" s="379"/>
      <c r="H735" s="379"/>
      <c r="I735" s="379"/>
      <c r="J735" s="380"/>
      <c r="K735" s="550"/>
      <c r="L735" s="380"/>
      <c r="M735" s="379"/>
      <c r="N735" s="379"/>
      <c r="O735" s="379"/>
      <c r="P735" s="380"/>
      <c r="S735" s="379"/>
    </row>
    <row r="736" spans="1:19" s="371" customFormat="1">
      <c r="A736" s="379"/>
      <c r="B736" s="379"/>
      <c r="C736" s="379"/>
      <c r="D736" s="379"/>
      <c r="E736" s="379"/>
      <c r="F736" s="379"/>
      <c r="G736" s="379"/>
      <c r="H736" s="379"/>
      <c r="I736" s="379"/>
      <c r="J736" s="380"/>
      <c r="K736" s="550"/>
      <c r="L736" s="380"/>
      <c r="M736" s="379"/>
      <c r="N736" s="379"/>
      <c r="O736" s="379"/>
      <c r="P736" s="380"/>
      <c r="S736" s="379"/>
    </row>
    <row r="737" spans="1:19" s="371" customFormat="1">
      <c r="A737" s="379"/>
      <c r="B737" s="379"/>
      <c r="C737" s="379"/>
      <c r="D737" s="379"/>
      <c r="E737" s="379"/>
      <c r="F737" s="379"/>
      <c r="G737" s="379"/>
      <c r="H737" s="379"/>
      <c r="I737" s="379"/>
      <c r="J737" s="380"/>
      <c r="K737" s="550"/>
      <c r="L737" s="380"/>
      <c r="M737" s="379"/>
      <c r="N737" s="379"/>
      <c r="O737" s="379"/>
      <c r="P737" s="380"/>
      <c r="S737" s="379"/>
    </row>
    <row r="738" spans="1:19" s="371" customFormat="1">
      <c r="A738" s="379"/>
      <c r="B738" s="379"/>
      <c r="C738" s="379"/>
      <c r="D738" s="379"/>
      <c r="E738" s="379"/>
      <c r="F738" s="379"/>
      <c r="G738" s="379"/>
      <c r="H738" s="379"/>
      <c r="I738" s="379"/>
      <c r="J738" s="380"/>
      <c r="K738" s="550"/>
      <c r="L738" s="380"/>
      <c r="M738" s="379"/>
      <c r="N738" s="379"/>
      <c r="O738" s="379"/>
      <c r="P738" s="380"/>
      <c r="S738" s="379"/>
    </row>
    <row r="739" spans="1:19" s="371" customFormat="1">
      <c r="A739" s="379"/>
      <c r="B739" s="379"/>
      <c r="C739" s="379"/>
      <c r="D739" s="379"/>
      <c r="E739" s="379"/>
      <c r="F739" s="379"/>
      <c r="G739" s="379"/>
      <c r="H739" s="379"/>
      <c r="I739" s="379"/>
      <c r="J739" s="380"/>
      <c r="K739" s="550"/>
      <c r="L739" s="380"/>
      <c r="M739" s="379"/>
      <c r="N739" s="379"/>
      <c r="O739" s="379"/>
      <c r="P739" s="380"/>
      <c r="S739" s="379"/>
    </row>
    <row r="740" spans="1:19" s="371" customFormat="1">
      <c r="A740" s="379"/>
      <c r="B740" s="379"/>
      <c r="C740" s="379"/>
      <c r="D740" s="379"/>
      <c r="E740" s="379"/>
      <c r="F740" s="379"/>
      <c r="G740" s="379"/>
      <c r="H740" s="379"/>
      <c r="I740" s="379"/>
      <c r="J740" s="380"/>
      <c r="K740" s="550"/>
      <c r="L740" s="380"/>
      <c r="M740" s="379"/>
      <c r="N740" s="379"/>
      <c r="O740" s="379"/>
      <c r="P740" s="380"/>
      <c r="S740" s="379"/>
    </row>
    <row r="741" spans="1:19" s="371" customFormat="1">
      <c r="A741" s="379"/>
      <c r="B741" s="379"/>
      <c r="C741" s="379"/>
      <c r="D741" s="379"/>
      <c r="E741" s="379"/>
      <c r="F741" s="379"/>
      <c r="G741" s="379"/>
      <c r="H741" s="379"/>
      <c r="I741" s="379"/>
      <c r="J741" s="380"/>
      <c r="K741" s="550"/>
      <c r="L741" s="380"/>
      <c r="M741" s="379"/>
      <c r="N741" s="379"/>
      <c r="O741" s="379"/>
      <c r="P741" s="380"/>
      <c r="S741" s="379"/>
    </row>
    <row r="742" spans="1:19" s="371" customFormat="1">
      <c r="A742" s="379"/>
      <c r="B742" s="379"/>
      <c r="C742" s="379"/>
      <c r="D742" s="379"/>
      <c r="E742" s="379"/>
      <c r="F742" s="379"/>
      <c r="G742" s="379"/>
      <c r="H742" s="379"/>
      <c r="I742" s="379"/>
      <c r="J742" s="380"/>
      <c r="K742" s="550"/>
      <c r="L742" s="380"/>
      <c r="M742" s="379"/>
      <c r="N742" s="379"/>
      <c r="O742" s="379"/>
      <c r="P742" s="380"/>
      <c r="S742" s="379"/>
    </row>
    <row r="743" spans="1:19" s="371" customFormat="1">
      <c r="A743" s="379"/>
      <c r="B743" s="379"/>
      <c r="C743" s="379"/>
      <c r="D743" s="379"/>
      <c r="E743" s="379"/>
      <c r="F743" s="379"/>
      <c r="G743" s="379"/>
      <c r="H743" s="379"/>
      <c r="I743" s="379"/>
      <c r="J743" s="380"/>
      <c r="K743" s="550"/>
      <c r="L743" s="380"/>
      <c r="M743" s="379"/>
      <c r="N743" s="379"/>
      <c r="O743" s="379"/>
      <c r="P743" s="380"/>
      <c r="S743" s="379"/>
    </row>
    <row r="744" spans="1:19" s="371" customFormat="1">
      <c r="A744" s="379"/>
      <c r="B744" s="379"/>
      <c r="C744" s="379"/>
      <c r="D744" s="379"/>
      <c r="E744" s="379"/>
      <c r="F744" s="379"/>
      <c r="G744" s="379"/>
      <c r="H744" s="379"/>
      <c r="I744" s="379"/>
      <c r="J744" s="380"/>
      <c r="K744" s="550"/>
      <c r="L744" s="380"/>
      <c r="M744" s="379"/>
      <c r="N744" s="379"/>
      <c r="O744" s="379"/>
      <c r="P744" s="380"/>
      <c r="S744" s="379"/>
    </row>
    <row r="745" spans="1:19" s="371" customFormat="1">
      <c r="A745" s="379"/>
      <c r="B745" s="379"/>
      <c r="C745" s="379"/>
      <c r="D745" s="379"/>
      <c r="E745" s="379"/>
      <c r="F745" s="379"/>
      <c r="G745" s="379"/>
      <c r="H745" s="379"/>
      <c r="I745" s="379"/>
      <c r="J745" s="380"/>
      <c r="K745" s="550"/>
      <c r="L745" s="380"/>
      <c r="M745" s="379"/>
      <c r="N745" s="379"/>
      <c r="O745" s="379"/>
      <c r="P745" s="380"/>
      <c r="S745" s="379"/>
    </row>
    <row r="746" spans="1:19" s="371" customFormat="1">
      <c r="A746" s="379"/>
      <c r="B746" s="379"/>
      <c r="C746" s="379"/>
      <c r="D746" s="379"/>
      <c r="E746" s="379"/>
      <c r="F746" s="379"/>
      <c r="G746" s="379"/>
      <c r="H746" s="379"/>
      <c r="I746" s="379"/>
      <c r="J746" s="380"/>
      <c r="K746" s="550"/>
      <c r="L746" s="380"/>
      <c r="M746" s="379"/>
      <c r="N746" s="379"/>
      <c r="O746" s="379"/>
      <c r="P746" s="380"/>
      <c r="S746" s="379"/>
    </row>
    <row r="747" spans="1:19" s="371" customFormat="1">
      <c r="A747" s="379"/>
      <c r="B747" s="379"/>
      <c r="C747" s="379"/>
      <c r="D747" s="379"/>
      <c r="E747" s="379"/>
      <c r="F747" s="379"/>
      <c r="G747" s="379"/>
      <c r="H747" s="379"/>
      <c r="I747" s="379"/>
      <c r="J747" s="380"/>
      <c r="K747" s="550"/>
      <c r="L747" s="380"/>
      <c r="M747" s="379"/>
      <c r="N747" s="379"/>
      <c r="O747" s="379"/>
      <c r="P747" s="380"/>
      <c r="S747" s="379"/>
    </row>
    <row r="748" spans="1:19" s="371" customFormat="1">
      <c r="A748" s="379"/>
      <c r="B748" s="379"/>
      <c r="C748" s="379"/>
      <c r="D748" s="379"/>
      <c r="E748" s="379"/>
      <c r="F748" s="379"/>
      <c r="G748" s="379"/>
      <c r="H748" s="379"/>
      <c r="I748" s="379"/>
      <c r="J748" s="380"/>
      <c r="K748" s="550"/>
      <c r="L748" s="380"/>
      <c r="M748" s="379"/>
      <c r="N748" s="379"/>
      <c r="O748" s="379"/>
      <c r="P748" s="380"/>
      <c r="S748" s="379"/>
    </row>
    <row r="749" spans="1:19" s="371" customFormat="1">
      <c r="A749" s="379"/>
      <c r="B749" s="379"/>
      <c r="C749" s="379"/>
      <c r="D749" s="379"/>
      <c r="E749" s="379"/>
      <c r="F749" s="379"/>
      <c r="G749" s="379"/>
      <c r="H749" s="379"/>
      <c r="I749" s="379"/>
      <c r="J749" s="380"/>
      <c r="K749" s="550"/>
      <c r="L749" s="380"/>
      <c r="M749" s="379"/>
      <c r="N749" s="379"/>
      <c r="O749" s="379"/>
      <c r="P749" s="380"/>
      <c r="S749" s="379"/>
    </row>
    <row r="750" spans="1:19" s="371" customFormat="1">
      <c r="A750" s="379"/>
      <c r="B750" s="379"/>
      <c r="C750" s="379"/>
      <c r="D750" s="379"/>
      <c r="E750" s="379"/>
      <c r="F750" s="379"/>
      <c r="G750" s="379"/>
      <c r="H750" s="379"/>
      <c r="I750" s="379"/>
      <c r="J750" s="380"/>
      <c r="K750" s="550"/>
      <c r="L750" s="380"/>
      <c r="M750" s="379"/>
      <c r="N750" s="379"/>
      <c r="O750" s="379"/>
      <c r="P750" s="380"/>
      <c r="S750" s="379"/>
    </row>
    <row r="751" spans="1:19" s="371" customFormat="1">
      <c r="A751" s="379"/>
      <c r="B751" s="379"/>
      <c r="C751" s="379"/>
      <c r="D751" s="379"/>
      <c r="E751" s="379"/>
      <c r="F751" s="379"/>
      <c r="G751" s="379"/>
      <c r="H751" s="379"/>
      <c r="I751" s="379"/>
      <c r="J751" s="380"/>
      <c r="K751" s="550"/>
      <c r="L751" s="380"/>
      <c r="M751" s="379"/>
      <c r="N751" s="379"/>
      <c r="O751" s="379"/>
      <c r="P751" s="380"/>
      <c r="S751" s="379"/>
    </row>
    <row r="752" spans="1:19" s="371" customFormat="1">
      <c r="A752" s="379"/>
      <c r="B752" s="379"/>
      <c r="C752" s="379"/>
      <c r="D752" s="379"/>
      <c r="E752" s="379"/>
      <c r="F752" s="379"/>
      <c r="G752" s="379"/>
      <c r="H752" s="379"/>
      <c r="I752" s="379"/>
      <c r="J752" s="380"/>
      <c r="K752" s="550"/>
      <c r="L752" s="380"/>
      <c r="M752" s="379"/>
      <c r="N752" s="379"/>
      <c r="O752" s="379"/>
      <c r="P752" s="380"/>
      <c r="S752" s="379"/>
    </row>
    <row r="753" spans="1:19" s="371" customFormat="1">
      <c r="A753" s="379"/>
      <c r="B753" s="379"/>
      <c r="C753" s="379"/>
      <c r="D753" s="379"/>
      <c r="E753" s="379"/>
      <c r="F753" s="379"/>
      <c r="G753" s="379"/>
      <c r="H753" s="379"/>
      <c r="I753" s="379"/>
      <c r="J753" s="380"/>
      <c r="K753" s="550"/>
      <c r="L753" s="380"/>
      <c r="M753" s="379"/>
      <c r="N753" s="379"/>
      <c r="O753" s="379"/>
      <c r="P753" s="380"/>
      <c r="S753" s="379"/>
    </row>
    <row r="754" spans="1:19" s="371" customFormat="1">
      <c r="A754" s="379"/>
      <c r="B754" s="379"/>
      <c r="C754" s="379"/>
      <c r="D754" s="379"/>
      <c r="E754" s="379"/>
      <c r="F754" s="379"/>
      <c r="G754" s="379"/>
      <c r="H754" s="379"/>
      <c r="I754" s="379"/>
      <c r="J754" s="380"/>
      <c r="K754" s="550"/>
      <c r="L754" s="380"/>
      <c r="M754" s="379"/>
      <c r="N754" s="379"/>
      <c r="O754" s="379"/>
      <c r="P754" s="380"/>
      <c r="S754" s="379"/>
    </row>
    <row r="755" spans="1:19" s="371" customFormat="1">
      <c r="A755" s="379"/>
      <c r="B755" s="379"/>
      <c r="C755" s="379"/>
      <c r="D755" s="379"/>
      <c r="E755" s="379"/>
      <c r="F755" s="379"/>
      <c r="G755" s="379"/>
      <c r="H755" s="379"/>
      <c r="I755" s="379"/>
      <c r="J755" s="380"/>
      <c r="K755" s="550"/>
      <c r="L755" s="380"/>
      <c r="M755" s="379"/>
      <c r="N755" s="379"/>
      <c r="O755" s="379"/>
      <c r="P755" s="380"/>
      <c r="S755" s="379"/>
    </row>
    <row r="756" spans="1:19" s="371" customFormat="1">
      <c r="A756" s="379"/>
      <c r="B756" s="379"/>
      <c r="C756" s="379"/>
      <c r="D756" s="379"/>
      <c r="E756" s="379"/>
      <c r="F756" s="379"/>
      <c r="G756" s="379"/>
      <c r="H756" s="379"/>
      <c r="I756" s="379"/>
      <c r="J756" s="380"/>
      <c r="K756" s="550"/>
      <c r="L756" s="380"/>
      <c r="M756" s="379"/>
      <c r="N756" s="379"/>
      <c r="O756" s="379"/>
      <c r="P756" s="380"/>
      <c r="S756" s="379"/>
    </row>
    <row r="757" spans="1:19" s="371" customFormat="1">
      <c r="A757" s="379"/>
      <c r="B757" s="379"/>
      <c r="C757" s="379"/>
      <c r="D757" s="379"/>
      <c r="E757" s="379"/>
      <c r="F757" s="379"/>
      <c r="G757" s="379"/>
      <c r="H757" s="379"/>
      <c r="I757" s="379"/>
      <c r="J757" s="380"/>
      <c r="K757" s="550"/>
      <c r="L757" s="380"/>
      <c r="M757" s="379"/>
      <c r="N757" s="379"/>
      <c r="O757" s="379"/>
      <c r="P757" s="380"/>
      <c r="S757" s="379"/>
    </row>
    <row r="758" spans="1:19" s="371" customFormat="1">
      <c r="A758" s="379"/>
      <c r="B758" s="379"/>
      <c r="C758" s="379"/>
      <c r="D758" s="379"/>
      <c r="E758" s="379"/>
      <c r="F758" s="379"/>
      <c r="G758" s="379"/>
      <c r="H758" s="379"/>
      <c r="I758" s="379"/>
      <c r="J758" s="380"/>
      <c r="K758" s="550"/>
      <c r="L758" s="380"/>
      <c r="M758" s="379"/>
      <c r="N758" s="379"/>
      <c r="O758" s="379"/>
      <c r="P758" s="380"/>
      <c r="S758" s="379"/>
    </row>
    <row r="759" spans="1:19" s="371" customFormat="1">
      <c r="A759" s="379"/>
      <c r="B759" s="379"/>
      <c r="C759" s="379"/>
      <c r="D759" s="379"/>
      <c r="E759" s="379"/>
      <c r="F759" s="379"/>
      <c r="G759" s="379"/>
      <c r="H759" s="379"/>
      <c r="I759" s="379"/>
      <c r="J759" s="380"/>
      <c r="K759" s="550"/>
      <c r="L759" s="380"/>
      <c r="M759" s="379"/>
      <c r="N759" s="379"/>
      <c r="O759" s="379"/>
      <c r="P759" s="380"/>
      <c r="S759" s="379"/>
    </row>
    <row r="760" spans="1:19" s="371" customFormat="1">
      <c r="A760" s="379"/>
      <c r="B760" s="379"/>
      <c r="C760" s="379"/>
      <c r="D760" s="379"/>
      <c r="E760" s="379"/>
      <c r="F760" s="379"/>
      <c r="G760" s="379"/>
      <c r="H760" s="379"/>
      <c r="I760" s="379"/>
      <c r="J760" s="380"/>
      <c r="K760" s="550"/>
      <c r="L760" s="380"/>
      <c r="M760" s="379"/>
      <c r="N760" s="379"/>
      <c r="O760" s="379"/>
      <c r="P760" s="380"/>
      <c r="S760" s="379"/>
    </row>
    <row r="761" spans="1:19" s="371" customFormat="1">
      <c r="A761" s="379"/>
      <c r="B761" s="379"/>
      <c r="C761" s="379"/>
      <c r="D761" s="379"/>
      <c r="E761" s="379"/>
      <c r="F761" s="379"/>
      <c r="G761" s="379"/>
      <c r="H761" s="379"/>
      <c r="I761" s="379"/>
      <c r="J761" s="380"/>
      <c r="K761" s="550"/>
      <c r="L761" s="380"/>
      <c r="M761" s="379"/>
      <c r="N761" s="379"/>
      <c r="O761" s="379"/>
      <c r="P761" s="380"/>
      <c r="S761" s="379"/>
    </row>
    <row r="762" spans="1:19" s="371" customFormat="1">
      <c r="A762" s="379"/>
      <c r="B762" s="379"/>
      <c r="C762" s="379"/>
      <c r="D762" s="379"/>
      <c r="E762" s="379"/>
      <c r="F762" s="379"/>
      <c r="G762" s="379"/>
      <c r="H762" s="379"/>
      <c r="I762" s="379"/>
      <c r="J762" s="380"/>
      <c r="K762" s="550"/>
      <c r="L762" s="380"/>
      <c r="M762" s="379"/>
      <c r="N762" s="379"/>
      <c r="O762" s="379"/>
      <c r="P762" s="380"/>
      <c r="S762" s="379"/>
    </row>
    <row r="763" spans="1:19" s="371" customFormat="1">
      <c r="A763" s="379"/>
      <c r="B763" s="379"/>
      <c r="C763" s="379"/>
      <c r="D763" s="379"/>
      <c r="E763" s="379"/>
      <c r="F763" s="379"/>
      <c r="G763" s="379"/>
      <c r="H763" s="379"/>
      <c r="I763" s="379"/>
      <c r="J763" s="380"/>
      <c r="K763" s="550"/>
      <c r="L763" s="380"/>
      <c r="M763" s="379"/>
      <c r="N763" s="379"/>
      <c r="O763" s="379"/>
      <c r="P763" s="380"/>
      <c r="S763" s="379"/>
    </row>
    <row r="764" spans="1:19" s="371" customFormat="1">
      <c r="A764" s="379"/>
      <c r="B764" s="379"/>
      <c r="C764" s="379"/>
      <c r="D764" s="379"/>
      <c r="E764" s="379"/>
      <c r="F764" s="379"/>
      <c r="G764" s="379"/>
      <c r="H764" s="379"/>
      <c r="I764" s="379"/>
      <c r="J764" s="380"/>
      <c r="K764" s="550"/>
      <c r="L764" s="380"/>
      <c r="M764" s="379"/>
      <c r="N764" s="379"/>
      <c r="O764" s="379"/>
      <c r="P764" s="380"/>
      <c r="S764" s="379"/>
    </row>
    <row r="765" spans="1:19" s="371" customFormat="1">
      <c r="A765" s="379"/>
      <c r="B765" s="379"/>
      <c r="C765" s="379"/>
      <c r="D765" s="379"/>
      <c r="E765" s="379"/>
      <c r="F765" s="379"/>
      <c r="G765" s="379"/>
      <c r="H765" s="379"/>
      <c r="I765" s="379"/>
      <c r="J765" s="380"/>
      <c r="K765" s="550"/>
      <c r="L765" s="380"/>
      <c r="M765" s="379"/>
      <c r="N765" s="379"/>
      <c r="O765" s="379"/>
      <c r="P765" s="380"/>
      <c r="S765" s="379"/>
    </row>
    <row r="766" spans="1:19" s="371" customFormat="1">
      <c r="A766" s="379"/>
      <c r="B766" s="379"/>
      <c r="C766" s="379"/>
      <c r="D766" s="379"/>
      <c r="E766" s="379"/>
      <c r="F766" s="379"/>
      <c r="G766" s="379"/>
      <c r="H766" s="379"/>
      <c r="I766" s="379"/>
      <c r="J766" s="380"/>
      <c r="K766" s="550"/>
      <c r="L766" s="380"/>
      <c r="M766" s="379"/>
      <c r="N766" s="379"/>
      <c r="O766" s="379"/>
      <c r="P766" s="380"/>
      <c r="S766" s="379"/>
    </row>
    <row r="767" spans="1:19" s="371" customFormat="1">
      <c r="A767" s="379"/>
      <c r="B767" s="379"/>
      <c r="C767" s="379"/>
      <c r="D767" s="379"/>
      <c r="E767" s="379"/>
      <c r="F767" s="379"/>
      <c r="G767" s="379"/>
      <c r="H767" s="379"/>
      <c r="I767" s="379"/>
      <c r="J767" s="380"/>
      <c r="K767" s="550"/>
      <c r="L767" s="380"/>
      <c r="M767" s="379"/>
      <c r="N767" s="379"/>
      <c r="O767" s="379"/>
      <c r="P767" s="380"/>
      <c r="S767" s="379"/>
    </row>
    <row r="768" spans="1:19" s="371" customFormat="1">
      <c r="A768" s="379"/>
      <c r="B768" s="379"/>
      <c r="C768" s="379"/>
      <c r="D768" s="379"/>
      <c r="E768" s="379"/>
      <c r="F768" s="379"/>
      <c r="G768" s="379"/>
      <c r="H768" s="379"/>
      <c r="I768" s="379"/>
      <c r="J768" s="380"/>
      <c r="K768" s="550"/>
      <c r="L768" s="380"/>
      <c r="M768" s="379"/>
      <c r="N768" s="379"/>
      <c r="O768" s="379"/>
      <c r="P768" s="380"/>
      <c r="S768" s="379"/>
    </row>
    <row r="769" spans="1:19" s="371" customFormat="1">
      <c r="A769" s="379"/>
      <c r="B769" s="379"/>
      <c r="C769" s="379"/>
      <c r="D769" s="379"/>
      <c r="E769" s="379"/>
      <c r="F769" s="379"/>
      <c r="G769" s="379"/>
      <c r="H769" s="379"/>
      <c r="I769" s="379"/>
      <c r="J769" s="380"/>
      <c r="K769" s="550"/>
      <c r="L769" s="380"/>
      <c r="M769" s="379"/>
      <c r="N769" s="379"/>
      <c r="O769" s="379"/>
      <c r="P769" s="380"/>
      <c r="S769" s="379"/>
    </row>
    <row r="770" spans="1:19" s="371" customFormat="1">
      <c r="A770" s="379"/>
      <c r="B770" s="379"/>
      <c r="C770" s="379"/>
      <c r="D770" s="379"/>
      <c r="E770" s="379"/>
      <c r="F770" s="379"/>
      <c r="G770" s="379"/>
      <c r="H770" s="379"/>
      <c r="I770" s="379"/>
      <c r="J770" s="380"/>
      <c r="K770" s="550"/>
      <c r="L770" s="380"/>
      <c r="M770" s="379"/>
      <c r="N770" s="379"/>
      <c r="O770" s="379"/>
      <c r="P770" s="380"/>
      <c r="S770" s="379"/>
    </row>
    <row r="771" spans="1:19" s="371" customFormat="1">
      <c r="A771" s="379"/>
      <c r="B771" s="379"/>
      <c r="C771" s="379"/>
      <c r="D771" s="379"/>
      <c r="E771" s="379"/>
      <c r="F771" s="379"/>
      <c r="G771" s="379"/>
      <c r="H771" s="379"/>
      <c r="I771" s="379"/>
      <c r="J771" s="380"/>
      <c r="K771" s="550"/>
      <c r="L771" s="380"/>
      <c r="M771" s="379"/>
      <c r="N771" s="379"/>
      <c r="O771" s="379"/>
      <c r="P771" s="380"/>
      <c r="S771" s="379"/>
    </row>
    <row r="772" spans="1:19" s="371" customFormat="1">
      <c r="A772" s="379"/>
      <c r="B772" s="379"/>
      <c r="C772" s="379"/>
      <c r="D772" s="379"/>
      <c r="E772" s="379"/>
      <c r="F772" s="379"/>
      <c r="G772" s="379"/>
      <c r="H772" s="379"/>
      <c r="I772" s="379"/>
      <c r="J772" s="380"/>
      <c r="K772" s="550"/>
      <c r="L772" s="380"/>
      <c r="M772" s="379"/>
      <c r="N772" s="379"/>
      <c r="O772" s="379"/>
      <c r="P772" s="380"/>
      <c r="S772" s="379"/>
    </row>
    <row r="773" spans="1:19" s="371" customFormat="1">
      <c r="A773" s="379"/>
      <c r="B773" s="379"/>
      <c r="C773" s="379"/>
      <c r="D773" s="379"/>
      <c r="E773" s="379"/>
      <c r="F773" s="379"/>
      <c r="G773" s="379"/>
      <c r="H773" s="379"/>
      <c r="I773" s="379"/>
      <c r="J773" s="380"/>
      <c r="K773" s="550"/>
      <c r="L773" s="380"/>
      <c r="M773" s="379"/>
      <c r="N773" s="379"/>
      <c r="O773" s="379"/>
      <c r="P773" s="380"/>
      <c r="S773" s="379"/>
    </row>
    <row r="774" spans="1:19" s="371" customFormat="1">
      <c r="A774" s="379"/>
      <c r="B774" s="379"/>
      <c r="C774" s="379"/>
      <c r="D774" s="379"/>
      <c r="E774" s="379"/>
      <c r="F774" s="379"/>
      <c r="G774" s="379"/>
      <c r="H774" s="379"/>
      <c r="I774" s="379"/>
      <c r="J774" s="380"/>
      <c r="K774" s="550"/>
      <c r="L774" s="380"/>
      <c r="M774" s="379"/>
      <c r="N774" s="379"/>
      <c r="O774" s="379"/>
      <c r="P774" s="380"/>
      <c r="S774" s="379"/>
    </row>
    <row r="775" spans="1:19" s="371" customFormat="1">
      <c r="A775" s="379"/>
      <c r="B775" s="379"/>
      <c r="C775" s="379"/>
      <c r="D775" s="379"/>
      <c r="E775" s="379"/>
      <c r="F775" s="379"/>
      <c r="G775" s="379"/>
      <c r="H775" s="379"/>
      <c r="I775" s="379"/>
      <c r="J775" s="380"/>
      <c r="K775" s="550"/>
      <c r="L775" s="380"/>
      <c r="M775" s="379"/>
      <c r="N775" s="379"/>
      <c r="O775" s="379"/>
      <c r="P775" s="380"/>
      <c r="S775" s="379"/>
    </row>
    <row r="776" spans="1:19" s="371" customFormat="1">
      <c r="A776" s="379"/>
      <c r="B776" s="379"/>
      <c r="C776" s="379"/>
      <c r="D776" s="379"/>
      <c r="E776" s="379"/>
      <c r="F776" s="379"/>
      <c r="G776" s="379"/>
      <c r="H776" s="379"/>
      <c r="I776" s="379"/>
      <c r="J776" s="380"/>
      <c r="K776" s="550"/>
      <c r="L776" s="380"/>
      <c r="M776" s="379"/>
      <c r="N776" s="379"/>
      <c r="O776" s="379"/>
      <c r="P776" s="380"/>
      <c r="S776" s="379"/>
    </row>
    <row r="777" spans="1:19" s="371" customFormat="1">
      <c r="A777" s="379"/>
      <c r="B777" s="379"/>
      <c r="C777" s="379"/>
      <c r="D777" s="379"/>
      <c r="E777" s="379"/>
      <c r="F777" s="379"/>
      <c r="G777" s="379"/>
      <c r="H777" s="379"/>
      <c r="I777" s="379"/>
      <c r="J777" s="380"/>
      <c r="K777" s="550"/>
      <c r="L777" s="380"/>
      <c r="M777" s="379"/>
      <c r="N777" s="379"/>
      <c r="O777" s="379"/>
      <c r="P777" s="380"/>
      <c r="S777" s="379"/>
    </row>
    <row r="778" spans="1:19" s="371" customFormat="1">
      <c r="A778" s="379"/>
      <c r="B778" s="379"/>
      <c r="C778" s="379"/>
      <c r="D778" s="379"/>
      <c r="E778" s="379"/>
      <c r="F778" s="379"/>
      <c r="G778" s="379"/>
      <c r="H778" s="379"/>
      <c r="I778" s="379"/>
      <c r="J778" s="380"/>
      <c r="K778" s="550"/>
      <c r="L778" s="380"/>
      <c r="M778" s="379"/>
      <c r="N778" s="379"/>
      <c r="O778" s="379"/>
      <c r="P778" s="380"/>
      <c r="S778" s="379"/>
    </row>
    <row r="779" spans="1:19" s="371" customFormat="1">
      <c r="A779" s="379"/>
      <c r="B779" s="379"/>
      <c r="C779" s="379"/>
      <c r="D779" s="379"/>
      <c r="E779" s="379"/>
      <c r="F779" s="379"/>
      <c r="G779" s="379"/>
      <c r="H779" s="379"/>
      <c r="I779" s="379"/>
      <c r="J779" s="380"/>
      <c r="K779" s="550"/>
      <c r="L779" s="380"/>
      <c r="M779" s="379"/>
      <c r="N779" s="379"/>
      <c r="O779" s="379"/>
      <c r="P779" s="380"/>
      <c r="S779" s="379"/>
    </row>
    <row r="780" spans="1:19" s="371" customFormat="1">
      <c r="A780" s="379"/>
      <c r="B780" s="379"/>
      <c r="C780" s="379"/>
      <c r="D780" s="379"/>
      <c r="E780" s="379"/>
      <c r="F780" s="379"/>
      <c r="G780" s="379"/>
      <c r="H780" s="379"/>
      <c r="I780" s="379"/>
      <c r="J780" s="380"/>
      <c r="K780" s="550"/>
      <c r="L780" s="380"/>
      <c r="M780" s="379"/>
      <c r="N780" s="379"/>
      <c r="O780" s="379"/>
      <c r="P780" s="380"/>
      <c r="S780" s="379"/>
    </row>
    <row r="781" spans="1:19" s="371" customFormat="1">
      <c r="A781" s="379"/>
      <c r="B781" s="379"/>
      <c r="C781" s="379"/>
      <c r="D781" s="379"/>
      <c r="E781" s="379"/>
      <c r="F781" s="379"/>
      <c r="G781" s="379"/>
      <c r="H781" s="379"/>
      <c r="I781" s="379"/>
      <c r="J781" s="380"/>
      <c r="K781" s="550"/>
      <c r="L781" s="380"/>
      <c r="M781" s="379"/>
      <c r="N781" s="379"/>
      <c r="O781" s="379"/>
      <c r="P781" s="380"/>
      <c r="S781" s="379"/>
    </row>
    <row r="782" spans="1:19" s="371" customFormat="1">
      <c r="A782" s="379"/>
      <c r="B782" s="379"/>
      <c r="C782" s="379"/>
      <c r="D782" s="379"/>
      <c r="E782" s="379"/>
      <c r="F782" s="379"/>
      <c r="G782" s="379"/>
      <c r="H782" s="379"/>
      <c r="I782" s="379"/>
      <c r="J782" s="380"/>
      <c r="K782" s="550"/>
      <c r="L782" s="380"/>
      <c r="M782" s="379"/>
      <c r="N782" s="379"/>
      <c r="O782" s="379"/>
      <c r="P782" s="380"/>
      <c r="S782" s="379"/>
    </row>
    <row r="783" spans="1:19" s="371" customFormat="1">
      <c r="A783" s="379"/>
      <c r="B783" s="379"/>
      <c r="C783" s="379"/>
      <c r="D783" s="379"/>
      <c r="E783" s="379"/>
      <c r="F783" s="379"/>
      <c r="G783" s="379"/>
      <c r="H783" s="379"/>
      <c r="I783" s="379"/>
      <c r="J783" s="380"/>
      <c r="K783" s="550"/>
      <c r="L783" s="380"/>
      <c r="M783" s="379"/>
      <c r="N783" s="379"/>
      <c r="O783" s="379"/>
      <c r="P783" s="380"/>
      <c r="S783" s="379"/>
    </row>
    <row r="784" spans="1:19" s="371" customFormat="1">
      <c r="A784" s="379"/>
      <c r="B784" s="379"/>
      <c r="C784" s="379"/>
      <c r="D784" s="379"/>
      <c r="E784" s="379"/>
      <c r="F784" s="379"/>
      <c r="G784" s="379"/>
      <c r="H784" s="379"/>
      <c r="I784" s="379"/>
      <c r="J784" s="380"/>
      <c r="K784" s="550"/>
      <c r="L784" s="380"/>
      <c r="M784" s="379"/>
      <c r="N784" s="379"/>
      <c r="O784" s="379"/>
      <c r="P784" s="380"/>
      <c r="S784" s="379"/>
    </row>
    <row r="785" spans="1:19" s="371" customFormat="1">
      <c r="A785" s="379"/>
      <c r="B785" s="379"/>
      <c r="C785" s="379"/>
      <c r="D785" s="379"/>
      <c r="E785" s="379"/>
      <c r="F785" s="379"/>
      <c r="G785" s="379"/>
      <c r="H785" s="379"/>
      <c r="I785" s="379"/>
      <c r="J785" s="380"/>
      <c r="K785" s="550"/>
      <c r="L785" s="380"/>
      <c r="M785" s="379"/>
      <c r="N785" s="379"/>
      <c r="O785" s="379"/>
      <c r="P785" s="380"/>
      <c r="S785" s="379"/>
    </row>
    <row r="786" spans="1:19" s="371" customFormat="1">
      <c r="A786" s="379"/>
      <c r="B786" s="379"/>
      <c r="C786" s="379"/>
      <c r="D786" s="379"/>
      <c r="E786" s="379"/>
      <c r="F786" s="379"/>
      <c r="G786" s="379"/>
      <c r="H786" s="379"/>
      <c r="I786" s="379"/>
      <c r="J786" s="380"/>
      <c r="K786" s="550"/>
      <c r="L786" s="380"/>
      <c r="M786" s="379"/>
      <c r="N786" s="379"/>
      <c r="O786" s="379"/>
      <c r="P786" s="380"/>
      <c r="S786" s="379"/>
    </row>
    <row r="787" spans="1:19" s="371" customFormat="1">
      <c r="A787" s="379"/>
      <c r="B787" s="379"/>
      <c r="C787" s="379"/>
      <c r="D787" s="379"/>
      <c r="E787" s="379"/>
      <c r="F787" s="379"/>
      <c r="G787" s="379"/>
      <c r="H787" s="379"/>
      <c r="I787" s="379"/>
      <c r="J787" s="380"/>
      <c r="K787" s="550"/>
      <c r="L787" s="380"/>
      <c r="M787" s="379"/>
      <c r="N787" s="379"/>
      <c r="O787" s="379"/>
      <c r="P787" s="380"/>
      <c r="S787" s="379"/>
    </row>
    <row r="788" spans="1:19" s="371" customFormat="1">
      <c r="A788" s="379"/>
      <c r="B788" s="379"/>
      <c r="C788" s="379"/>
      <c r="D788" s="379"/>
      <c r="E788" s="379"/>
      <c r="F788" s="379"/>
      <c r="G788" s="379"/>
      <c r="H788" s="379"/>
      <c r="I788" s="379"/>
      <c r="J788" s="380"/>
      <c r="K788" s="550"/>
      <c r="L788" s="380"/>
      <c r="M788" s="379"/>
      <c r="N788" s="379"/>
      <c r="O788" s="379"/>
      <c r="P788" s="380"/>
      <c r="S788" s="379"/>
    </row>
    <row r="789" spans="1:19" s="371" customFormat="1">
      <c r="A789" s="379"/>
      <c r="B789" s="379"/>
      <c r="C789" s="379"/>
      <c r="D789" s="379"/>
      <c r="E789" s="379"/>
      <c r="F789" s="379"/>
      <c r="G789" s="379"/>
      <c r="H789" s="379"/>
      <c r="I789" s="379"/>
      <c r="J789" s="380"/>
      <c r="K789" s="550"/>
      <c r="L789" s="380"/>
      <c r="M789" s="379"/>
      <c r="N789" s="379"/>
      <c r="O789" s="379"/>
      <c r="P789" s="380"/>
      <c r="S789" s="379"/>
    </row>
    <row r="790" spans="1:19" s="371" customFormat="1">
      <c r="A790" s="379"/>
      <c r="B790" s="379"/>
      <c r="C790" s="379"/>
      <c r="D790" s="379"/>
      <c r="E790" s="379"/>
      <c r="F790" s="379"/>
      <c r="G790" s="379"/>
      <c r="H790" s="379"/>
      <c r="I790" s="379"/>
      <c r="J790" s="380"/>
      <c r="K790" s="550"/>
      <c r="L790" s="380"/>
      <c r="M790" s="379"/>
      <c r="N790" s="379"/>
      <c r="O790" s="379"/>
      <c r="P790" s="380"/>
      <c r="S790" s="379"/>
    </row>
    <row r="791" spans="1:19" s="371" customFormat="1">
      <c r="A791" s="379"/>
      <c r="B791" s="379"/>
      <c r="C791" s="379"/>
      <c r="D791" s="379"/>
      <c r="E791" s="379"/>
      <c r="F791" s="379"/>
      <c r="G791" s="379"/>
      <c r="H791" s="379"/>
      <c r="I791" s="379"/>
      <c r="J791" s="380"/>
      <c r="K791" s="550"/>
      <c r="L791" s="380"/>
      <c r="M791" s="379"/>
      <c r="N791" s="379"/>
      <c r="O791" s="379"/>
      <c r="P791" s="380"/>
      <c r="S791" s="379"/>
    </row>
    <row r="792" spans="1:19" s="371" customFormat="1">
      <c r="A792" s="379"/>
      <c r="B792" s="379"/>
      <c r="C792" s="379"/>
      <c r="D792" s="379"/>
      <c r="E792" s="379"/>
      <c r="F792" s="379"/>
      <c r="G792" s="379"/>
      <c r="H792" s="379"/>
      <c r="I792" s="379"/>
      <c r="J792" s="380"/>
      <c r="K792" s="550"/>
      <c r="L792" s="380"/>
      <c r="M792" s="379"/>
      <c r="N792" s="379"/>
      <c r="O792" s="379"/>
      <c r="P792" s="380"/>
      <c r="S792" s="379"/>
    </row>
    <row r="793" spans="1:19" s="371" customFormat="1">
      <c r="A793" s="379"/>
      <c r="B793" s="379"/>
      <c r="C793" s="379"/>
      <c r="D793" s="379"/>
      <c r="E793" s="379"/>
      <c r="F793" s="379"/>
      <c r="G793" s="379"/>
      <c r="H793" s="379"/>
      <c r="I793" s="379"/>
      <c r="J793" s="380"/>
      <c r="K793" s="550"/>
      <c r="L793" s="380"/>
      <c r="M793" s="379"/>
      <c r="N793" s="379"/>
      <c r="O793" s="379"/>
      <c r="P793" s="380"/>
      <c r="S793" s="379"/>
    </row>
    <row r="794" spans="1:19" s="371" customFormat="1">
      <c r="A794" s="379"/>
      <c r="B794" s="379"/>
      <c r="C794" s="379"/>
      <c r="D794" s="379"/>
      <c r="E794" s="379"/>
      <c r="F794" s="379"/>
      <c r="G794" s="379"/>
      <c r="H794" s="379"/>
      <c r="I794" s="379"/>
      <c r="J794" s="380"/>
      <c r="K794" s="550"/>
      <c r="L794" s="380"/>
      <c r="M794" s="379"/>
      <c r="N794" s="379"/>
      <c r="O794" s="379"/>
      <c r="P794" s="380"/>
      <c r="S794" s="379"/>
    </row>
    <row r="795" spans="1:19" s="371" customFormat="1">
      <c r="A795" s="379"/>
      <c r="B795" s="379"/>
      <c r="C795" s="379"/>
      <c r="D795" s="379"/>
      <c r="E795" s="379"/>
      <c r="F795" s="379"/>
      <c r="G795" s="379"/>
      <c r="H795" s="379"/>
      <c r="I795" s="379"/>
      <c r="J795" s="380"/>
      <c r="K795" s="550"/>
      <c r="L795" s="380"/>
      <c r="M795" s="379"/>
      <c r="N795" s="379"/>
      <c r="O795" s="379"/>
      <c r="P795" s="380"/>
      <c r="S795" s="379"/>
    </row>
    <row r="796" spans="1:19" s="371" customFormat="1">
      <c r="A796" s="379"/>
      <c r="B796" s="379"/>
      <c r="C796" s="379"/>
      <c r="D796" s="379"/>
      <c r="E796" s="379"/>
      <c r="F796" s="379"/>
      <c r="G796" s="379"/>
      <c r="H796" s="379"/>
      <c r="I796" s="379"/>
      <c r="J796" s="380"/>
      <c r="K796" s="550"/>
      <c r="L796" s="380"/>
      <c r="M796" s="379"/>
      <c r="N796" s="379"/>
      <c r="O796" s="379"/>
      <c r="P796" s="380"/>
      <c r="S796" s="379"/>
    </row>
    <row r="797" spans="1:19" s="371" customFormat="1">
      <c r="A797" s="379"/>
      <c r="B797" s="379"/>
      <c r="C797" s="379"/>
      <c r="D797" s="379"/>
      <c r="E797" s="379"/>
      <c r="F797" s="379"/>
      <c r="G797" s="379"/>
      <c r="H797" s="379"/>
      <c r="I797" s="379"/>
      <c r="J797" s="380"/>
      <c r="K797" s="550"/>
      <c r="L797" s="380"/>
      <c r="M797" s="379"/>
      <c r="N797" s="379"/>
      <c r="O797" s="379"/>
      <c r="P797" s="380"/>
      <c r="S797" s="379"/>
    </row>
    <row r="798" spans="1:19" s="371" customFormat="1">
      <c r="A798" s="379"/>
      <c r="B798" s="379"/>
      <c r="C798" s="379"/>
      <c r="D798" s="379"/>
      <c r="E798" s="379"/>
      <c r="F798" s="379"/>
      <c r="G798" s="379"/>
      <c r="H798" s="379"/>
      <c r="I798" s="379"/>
      <c r="J798" s="380"/>
      <c r="K798" s="550"/>
      <c r="L798" s="380"/>
      <c r="M798" s="379"/>
      <c r="N798" s="379"/>
      <c r="O798" s="379"/>
      <c r="P798" s="380"/>
      <c r="S798" s="379"/>
    </row>
    <row r="799" spans="1:19" s="371" customFormat="1">
      <c r="A799" s="379"/>
      <c r="B799" s="379"/>
      <c r="C799" s="379"/>
      <c r="D799" s="379"/>
      <c r="E799" s="379"/>
      <c r="F799" s="379"/>
      <c r="G799" s="379"/>
      <c r="H799" s="379"/>
      <c r="I799" s="379"/>
      <c r="J799" s="380"/>
      <c r="K799" s="550"/>
      <c r="L799" s="380"/>
      <c r="M799" s="379"/>
      <c r="N799" s="379"/>
      <c r="O799" s="379"/>
      <c r="P799" s="380"/>
      <c r="S799" s="379"/>
    </row>
    <row r="800" spans="1:19" s="371" customFormat="1">
      <c r="A800" s="379"/>
      <c r="B800" s="379"/>
      <c r="C800" s="379"/>
      <c r="D800" s="379"/>
      <c r="E800" s="379"/>
      <c r="F800" s="379"/>
      <c r="G800" s="379"/>
      <c r="H800" s="379"/>
      <c r="I800" s="379"/>
      <c r="J800" s="380"/>
      <c r="K800" s="550"/>
      <c r="L800" s="380"/>
      <c r="M800" s="379"/>
      <c r="N800" s="379"/>
      <c r="O800" s="379"/>
      <c r="P800" s="380"/>
      <c r="S800" s="379"/>
    </row>
    <row r="801" spans="1:19" s="371" customFormat="1">
      <c r="A801" s="379"/>
      <c r="B801" s="379"/>
      <c r="C801" s="379"/>
      <c r="D801" s="379"/>
      <c r="E801" s="379"/>
      <c r="F801" s="379"/>
      <c r="G801" s="379"/>
      <c r="H801" s="379"/>
      <c r="I801" s="379"/>
      <c r="J801" s="380"/>
      <c r="K801" s="550"/>
      <c r="L801" s="380"/>
      <c r="M801" s="379"/>
      <c r="N801" s="379"/>
      <c r="O801" s="379"/>
      <c r="P801" s="380"/>
      <c r="S801" s="379"/>
    </row>
    <row r="802" spans="1:19" s="371" customFormat="1">
      <c r="A802" s="379"/>
      <c r="B802" s="379"/>
      <c r="C802" s="379"/>
      <c r="D802" s="379"/>
      <c r="E802" s="379"/>
      <c r="F802" s="379"/>
      <c r="G802" s="379"/>
      <c r="H802" s="379"/>
      <c r="I802" s="379"/>
      <c r="J802" s="380"/>
      <c r="K802" s="550"/>
      <c r="L802" s="380"/>
      <c r="M802" s="379"/>
      <c r="N802" s="379"/>
      <c r="O802" s="379"/>
      <c r="P802" s="380"/>
      <c r="S802" s="379"/>
    </row>
    <row r="803" spans="1:19" s="371" customFormat="1">
      <c r="A803" s="379"/>
      <c r="B803" s="379"/>
      <c r="C803" s="379"/>
      <c r="D803" s="379"/>
      <c r="E803" s="379"/>
      <c r="F803" s="379"/>
      <c r="G803" s="379"/>
      <c r="H803" s="379"/>
      <c r="I803" s="379"/>
      <c r="J803" s="380"/>
      <c r="K803" s="550"/>
      <c r="L803" s="380"/>
      <c r="M803" s="379"/>
      <c r="N803" s="379"/>
      <c r="O803" s="379"/>
      <c r="P803" s="380"/>
      <c r="S803" s="379"/>
    </row>
    <row r="804" spans="1:19" s="371" customFormat="1">
      <c r="A804" s="379"/>
      <c r="B804" s="379"/>
      <c r="C804" s="379"/>
      <c r="D804" s="379"/>
      <c r="E804" s="379"/>
      <c r="F804" s="379"/>
      <c r="G804" s="379"/>
      <c r="H804" s="379"/>
      <c r="I804" s="379"/>
      <c r="J804" s="380"/>
      <c r="K804" s="550"/>
      <c r="L804" s="380"/>
      <c r="M804" s="379"/>
      <c r="N804" s="379"/>
      <c r="O804" s="379"/>
      <c r="P804" s="380"/>
      <c r="S804" s="379"/>
    </row>
    <row r="805" spans="1:19" s="371" customFormat="1">
      <c r="A805" s="379"/>
      <c r="B805" s="379"/>
      <c r="C805" s="379"/>
      <c r="D805" s="379"/>
      <c r="E805" s="379"/>
      <c r="F805" s="379"/>
      <c r="G805" s="379"/>
      <c r="H805" s="379"/>
      <c r="I805" s="379"/>
      <c r="J805" s="380"/>
      <c r="K805" s="550"/>
      <c r="L805" s="380"/>
      <c r="M805" s="379"/>
      <c r="N805" s="379"/>
      <c r="O805" s="379"/>
      <c r="P805" s="380"/>
      <c r="S805" s="379"/>
    </row>
    <row r="806" spans="1:19" s="371" customFormat="1">
      <c r="A806" s="379"/>
      <c r="B806" s="379"/>
      <c r="C806" s="379"/>
      <c r="D806" s="379"/>
      <c r="E806" s="379"/>
      <c r="F806" s="379"/>
      <c r="G806" s="379"/>
      <c r="H806" s="379"/>
      <c r="I806" s="379"/>
      <c r="J806" s="380"/>
      <c r="K806" s="550"/>
      <c r="L806" s="380"/>
      <c r="M806" s="379"/>
      <c r="N806" s="379"/>
      <c r="O806" s="379"/>
      <c r="P806" s="380"/>
      <c r="S806" s="379"/>
    </row>
    <row r="807" spans="1:19" s="371" customFormat="1">
      <c r="A807" s="379"/>
      <c r="B807" s="379"/>
      <c r="C807" s="379"/>
      <c r="D807" s="379"/>
      <c r="E807" s="379"/>
      <c r="F807" s="379"/>
      <c r="G807" s="379"/>
      <c r="H807" s="379"/>
      <c r="I807" s="379"/>
      <c r="J807" s="380"/>
      <c r="K807" s="550"/>
      <c r="L807" s="380"/>
      <c r="M807" s="379"/>
      <c r="N807" s="379"/>
      <c r="O807" s="379"/>
      <c r="P807" s="380"/>
      <c r="S807" s="379"/>
    </row>
    <row r="808" spans="1:19" s="371" customFormat="1">
      <c r="A808" s="379"/>
      <c r="B808" s="379"/>
      <c r="C808" s="379"/>
      <c r="D808" s="379"/>
      <c r="E808" s="379"/>
      <c r="F808" s="379"/>
      <c r="G808" s="379"/>
      <c r="H808" s="379"/>
      <c r="I808" s="379"/>
      <c r="J808" s="380"/>
      <c r="K808" s="550"/>
      <c r="L808" s="380"/>
      <c r="M808" s="379"/>
      <c r="N808" s="379"/>
      <c r="O808" s="379"/>
      <c r="P808" s="380"/>
      <c r="S808" s="379"/>
    </row>
    <row r="809" spans="1:19" s="371" customFormat="1">
      <c r="A809" s="379"/>
      <c r="B809" s="379"/>
      <c r="C809" s="379"/>
      <c r="D809" s="379"/>
      <c r="E809" s="379"/>
      <c r="F809" s="379"/>
      <c r="G809" s="379"/>
      <c r="H809" s="379"/>
      <c r="I809" s="379"/>
      <c r="J809" s="380"/>
      <c r="K809" s="550"/>
      <c r="L809" s="380"/>
      <c r="M809" s="379"/>
      <c r="N809" s="379"/>
      <c r="O809" s="379"/>
      <c r="P809" s="380"/>
      <c r="S809" s="379"/>
    </row>
    <row r="810" spans="1:19" s="371" customFormat="1">
      <c r="A810" s="379"/>
      <c r="B810" s="379"/>
      <c r="C810" s="379"/>
      <c r="D810" s="379"/>
      <c r="E810" s="379"/>
      <c r="F810" s="379"/>
      <c r="G810" s="379"/>
      <c r="H810" s="379"/>
      <c r="I810" s="379"/>
      <c r="J810" s="380"/>
      <c r="K810" s="550"/>
      <c r="L810" s="380"/>
      <c r="M810" s="379"/>
      <c r="N810" s="379"/>
      <c r="O810" s="379"/>
      <c r="P810" s="380"/>
      <c r="S810" s="379"/>
    </row>
    <row r="811" spans="1:19" s="371" customFormat="1">
      <c r="A811" s="379"/>
      <c r="B811" s="379"/>
      <c r="C811" s="379"/>
      <c r="D811" s="379"/>
      <c r="E811" s="379"/>
      <c r="F811" s="379"/>
      <c r="G811" s="379"/>
      <c r="H811" s="379"/>
      <c r="I811" s="379"/>
      <c r="J811" s="380"/>
      <c r="K811" s="550"/>
      <c r="L811" s="380"/>
      <c r="M811" s="379"/>
      <c r="N811" s="379"/>
      <c r="O811" s="379"/>
      <c r="P811" s="380"/>
      <c r="S811" s="379"/>
    </row>
    <row r="812" spans="1:19" s="371" customFormat="1">
      <c r="A812" s="379"/>
      <c r="B812" s="379"/>
      <c r="C812" s="379"/>
      <c r="D812" s="379"/>
      <c r="E812" s="379"/>
      <c r="F812" s="379"/>
      <c r="G812" s="379"/>
      <c r="H812" s="379"/>
      <c r="I812" s="379"/>
      <c r="J812" s="380"/>
      <c r="K812" s="550"/>
      <c r="L812" s="380"/>
      <c r="M812" s="379"/>
      <c r="N812" s="379"/>
      <c r="O812" s="379"/>
      <c r="P812" s="380"/>
      <c r="S812" s="379"/>
    </row>
    <row r="813" spans="1:19" s="371" customFormat="1">
      <c r="A813" s="379"/>
      <c r="B813" s="379"/>
      <c r="C813" s="379"/>
      <c r="D813" s="379"/>
      <c r="E813" s="379"/>
      <c r="F813" s="379"/>
      <c r="G813" s="379"/>
      <c r="H813" s="379"/>
      <c r="I813" s="379"/>
      <c r="J813" s="380"/>
      <c r="K813" s="550"/>
      <c r="L813" s="380"/>
      <c r="M813" s="379"/>
      <c r="N813" s="379"/>
      <c r="O813" s="379"/>
      <c r="P813" s="380"/>
      <c r="S813" s="379"/>
    </row>
    <row r="814" spans="1:19" s="371" customFormat="1">
      <c r="A814" s="379"/>
      <c r="B814" s="379"/>
      <c r="C814" s="379"/>
      <c r="D814" s="379"/>
      <c r="E814" s="379"/>
      <c r="F814" s="379"/>
      <c r="G814" s="379"/>
      <c r="H814" s="379"/>
      <c r="I814" s="379"/>
      <c r="J814" s="380"/>
      <c r="K814" s="550"/>
      <c r="L814" s="380"/>
      <c r="M814" s="379"/>
      <c r="N814" s="379"/>
      <c r="O814" s="379"/>
      <c r="P814" s="380"/>
      <c r="S814" s="379"/>
    </row>
    <row r="815" spans="1:19" s="371" customFormat="1">
      <c r="A815" s="379"/>
      <c r="B815" s="379"/>
      <c r="C815" s="379"/>
      <c r="D815" s="379"/>
      <c r="E815" s="379"/>
      <c r="F815" s="379"/>
      <c r="G815" s="379"/>
      <c r="H815" s="379"/>
      <c r="I815" s="379"/>
      <c r="J815" s="380"/>
      <c r="K815" s="550"/>
      <c r="L815" s="380"/>
      <c r="M815" s="379"/>
      <c r="N815" s="379"/>
      <c r="O815" s="379"/>
      <c r="P815" s="380"/>
      <c r="S815" s="379"/>
    </row>
    <row r="816" spans="1:19" s="371" customFormat="1">
      <c r="A816" s="379"/>
      <c r="B816" s="379"/>
      <c r="C816" s="379"/>
      <c r="D816" s="379"/>
      <c r="E816" s="379"/>
      <c r="F816" s="379"/>
      <c r="G816" s="379"/>
      <c r="H816" s="379"/>
      <c r="I816" s="379"/>
      <c r="J816" s="380"/>
      <c r="K816" s="550"/>
      <c r="L816" s="380"/>
      <c r="M816" s="379"/>
      <c r="N816" s="379"/>
      <c r="O816" s="379"/>
      <c r="P816" s="380"/>
      <c r="S816" s="379"/>
    </row>
    <row r="817" spans="1:19" s="371" customFormat="1">
      <c r="A817" s="379"/>
      <c r="B817" s="379"/>
      <c r="C817" s="379"/>
      <c r="D817" s="379"/>
      <c r="E817" s="379"/>
      <c r="F817" s="379"/>
      <c r="G817" s="379"/>
      <c r="H817" s="379"/>
      <c r="I817" s="379"/>
      <c r="J817" s="380"/>
      <c r="K817" s="550"/>
      <c r="L817" s="380"/>
      <c r="M817" s="379"/>
      <c r="N817" s="379"/>
      <c r="O817" s="379"/>
      <c r="P817" s="380"/>
      <c r="S817" s="379"/>
    </row>
    <row r="818" spans="1:19" s="371" customFormat="1">
      <c r="A818" s="379"/>
      <c r="B818" s="379"/>
      <c r="C818" s="379"/>
      <c r="D818" s="379"/>
      <c r="E818" s="379"/>
      <c r="F818" s="379"/>
      <c r="G818" s="379"/>
      <c r="H818" s="379"/>
      <c r="I818" s="379"/>
      <c r="J818" s="380"/>
      <c r="K818" s="550"/>
      <c r="L818" s="380"/>
      <c r="M818" s="379"/>
      <c r="N818" s="379"/>
      <c r="O818" s="379"/>
      <c r="P818" s="380"/>
      <c r="S818" s="379"/>
    </row>
    <row r="819" spans="1:19" s="371" customFormat="1">
      <c r="A819" s="379"/>
      <c r="B819" s="379"/>
      <c r="C819" s="379"/>
      <c r="D819" s="379"/>
      <c r="E819" s="379"/>
      <c r="F819" s="379"/>
      <c r="G819" s="379"/>
      <c r="H819" s="379"/>
      <c r="I819" s="379"/>
      <c r="J819" s="380"/>
      <c r="K819" s="550"/>
      <c r="L819" s="380"/>
      <c r="M819" s="379"/>
      <c r="N819" s="379"/>
      <c r="O819" s="379"/>
      <c r="P819" s="380"/>
      <c r="S819" s="379"/>
    </row>
    <row r="820" spans="1:19" s="371" customFormat="1">
      <c r="A820" s="379"/>
      <c r="B820" s="379"/>
      <c r="C820" s="379"/>
      <c r="D820" s="379"/>
      <c r="E820" s="379"/>
      <c r="F820" s="379"/>
      <c r="G820" s="379"/>
      <c r="H820" s="379"/>
      <c r="I820" s="379"/>
      <c r="J820" s="380"/>
      <c r="K820" s="550"/>
      <c r="L820" s="380"/>
      <c r="M820" s="379"/>
      <c r="N820" s="379"/>
      <c r="O820" s="379"/>
      <c r="P820" s="380"/>
      <c r="S820" s="379"/>
    </row>
    <row r="821" spans="1:19" s="371" customFormat="1">
      <c r="A821" s="379"/>
      <c r="B821" s="379"/>
      <c r="C821" s="379"/>
      <c r="D821" s="379"/>
      <c r="E821" s="379"/>
      <c r="F821" s="379"/>
      <c r="G821" s="379"/>
      <c r="H821" s="379"/>
      <c r="I821" s="379"/>
      <c r="J821" s="380"/>
      <c r="K821" s="550"/>
      <c r="L821" s="380"/>
      <c r="M821" s="379"/>
      <c r="N821" s="379"/>
      <c r="O821" s="379"/>
      <c r="P821" s="380"/>
      <c r="S821" s="379"/>
    </row>
    <row r="822" spans="1:19" s="371" customFormat="1">
      <c r="A822" s="379"/>
      <c r="B822" s="379"/>
      <c r="C822" s="379"/>
      <c r="D822" s="379"/>
      <c r="E822" s="379"/>
      <c r="F822" s="379"/>
      <c r="G822" s="379"/>
      <c r="H822" s="379"/>
      <c r="I822" s="379"/>
      <c r="J822" s="380"/>
      <c r="K822" s="550"/>
      <c r="L822" s="380"/>
      <c r="M822" s="379"/>
      <c r="N822" s="379"/>
      <c r="O822" s="379"/>
      <c r="P822" s="380"/>
      <c r="S822" s="379"/>
    </row>
    <row r="823" spans="1:19" s="371" customFormat="1">
      <c r="A823" s="379"/>
      <c r="B823" s="379"/>
      <c r="C823" s="379"/>
      <c r="D823" s="379"/>
      <c r="E823" s="379"/>
      <c r="F823" s="379"/>
      <c r="G823" s="379"/>
      <c r="H823" s="379"/>
      <c r="I823" s="379"/>
      <c r="J823" s="380"/>
      <c r="K823" s="550"/>
      <c r="L823" s="380"/>
      <c r="M823" s="379"/>
      <c r="N823" s="379"/>
      <c r="O823" s="379"/>
      <c r="P823" s="380"/>
      <c r="S823" s="379"/>
    </row>
    <row r="824" spans="1:19" s="371" customFormat="1">
      <c r="A824" s="379"/>
      <c r="B824" s="379"/>
      <c r="C824" s="379"/>
      <c r="D824" s="379"/>
      <c r="E824" s="379"/>
      <c r="F824" s="379"/>
      <c r="G824" s="379"/>
      <c r="H824" s="379"/>
      <c r="I824" s="379"/>
      <c r="J824" s="380"/>
      <c r="K824" s="550"/>
      <c r="L824" s="380"/>
      <c r="M824" s="379"/>
      <c r="N824" s="379"/>
      <c r="O824" s="379"/>
      <c r="P824" s="380"/>
      <c r="S824" s="379"/>
    </row>
    <row r="825" spans="1:19" s="371" customFormat="1">
      <c r="A825" s="379"/>
      <c r="B825" s="379"/>
      <c r="C825" s="379"/>
      <c r="D825" s="379"/>
      <c r="E825" s="379"/>
      <c r="F825" s="379"/>
      <c r="G825" s="379"/>
      <c r="H825" s="379"/>
      <c r="I825" s="379"/>
      <c r="J825" s="380"/>
      <c r="K825" s="550"/>
      <c r="L825" s="380"/>
      <c r="M825" s="379"/>
      <c r="N825" s="379"/>
      <c r="O825" s="379"/>
      <c r="P825" s="380"/>
      <c r="S825" s="379"/>
    </row>
    <row r="826" spans="1:19" s="371" customFormat="1">
      <c r="A826" s="379"/>
      <c r="B826" s="379"/>
      <c r="C826" s="379"/>
      <c r="D826" s="379"/>
      <c r="E826" s="379"/>
      <c r="F826" s="379"/>
      <c r="G826" s="379"/>
      <c r="H826" s="379"/>
      <c r="I826" s="379"/>
      <c r="J826" s="380"/>
      <c r="K826" s="550"/>
      <c r="L826" s="380"/>
      <c r="M826" s="379"/>
      <c r="N826" s="379"/>
      <c r="O826" s="379"/>
      <c r="P826" s="380"/>
      <c r="S826" s="379"/>
    </row>
    <row r="827" spans="1:19" s="371" customFormat="1">
      <c r="A827" s="379"/>
      <c r="B827" s="379"/>
      <c r="C827" s="379"/>
      <c r="D827" s="379"/>
      <c r="E827" s="379"/>
      <c r="F827" s="379"/>
      <c r="G827" s="379"/>
      <c r="H827" s="379"/>
      <c r="I827" s="379"/>
      <c r="J827" s="380"/>
      <c r="K827" s="550"/>
      <c r="L827" s="380"/>
      <c r="M827" s="379"/>
      <c r="N827" s="379"/>
      <c r="O827" s="379"/>
      <c r="P827" s="380"/>
      <c r="S827" s="379"/>
    </row>
    <row r="828" spans="1:19" s="371" customFormat="1">
      <c r="A828" s="379"/>
      <c r="B828" s="379"/>
      <c r="C828" s="379"/>
      <c r="D828" s="379"/>
      <c r="E828" s="379"/>
      <c r="F828" s="379"/>
      <c r="G828" s="379"/>
      <c r="H828" s="379"/>
      <c r="I828" s="379"/>
      <c r="J828" s="380"/>
      <c r="K828" s="550"/>
      <c r="L828" s="380"/>
      <c r="M828" s="379"/>
      <c r="N828" s="379"/>
      <c r="O828" s="379"/>
      <c r="P828" s="380"/>
      <c r="S828" s="379"/>
    </row>
    <row r="829" spans="1:19" s="371" customFormat="1">
      <c r="A829" s="379"/>
      <c r="B829" s="379"/>
      <c r="C829" s="379"/>
      <c r="D829" s="379"/>
      <c r="E829" s="379"/>
      <c r="F829" s="379"/>
      <c r="G829" s="379"/>
      <c r="H829" s="379"/>
      <c r="I829" s="379"/>
      <c r="J829" s="380"/>
      <c r="K829" s="550"/>
      <c r="L829" s="380"/>
      <c r="M829" s="379"/>
      <c r="N829" s="379"/>
      <c r="O829" s="379"/>
      <c r="P829" s="380"/>
      <c r="S829" s="379"/>
    </row>
    <row r="830" spans="1:19" s="371" customFormat="1">
      <c r="A830" s="379"/>
      <c r="B830" s="379"/>
      <c r="C830" s="379"/>
      <c r="D830" s="379"/>
      <c r="E830" s="379"/>
      <c r="F830" s="379"/>
      <c r="G830" s="379"/>
      <c r="H830" s="379"/>
      <c r="I830" s="379"/>
      <c r="J830" s="380"/>
      <c r="K830" s="550"/>
      <c r="L830" s="380"/>
      <c r="M830" s="379"/>
      <c r="N830" s="379"/>
      <c r="O830" s="379"/>
      <c r="P830" s="380"/>
      <c r="S830" s="379"/>
    </row>
    <row r="831" spans="1:19" s="371" customFormat="1">
      <c r="A831" s="379"/>
      <c r="B831" s="379"/>
      <c r="C831" s="379"/>
      <c r="D831" s="379"/>
      <c r="E831" s="379"/>
      <c r="F831" s="379"/>
      <c r="G831" s="379"/>
      <c r="H831" s="379"/>
      <c r="I831" s="379"/>
      <c r="J831" s="380"/>
      <c r="K831" s="550"/>
      <c r="L831" s="380"/>
      <c r="M831" s="379"/>
      <c r="N831" s="379"/>
      <c r="O831" s="379"/>
      <c r="P831" s="380"/>
      <c r="S831" s="379"/>
    </row>
    <row r="832" spans="1:19" s="371" customFormat="1">
      <c r="A832" s="379"/>
      <c r="B832" s="379"/>
      <c r="C832" s="379"/>
      <c r="D832" s="379"/>
      <c r="E832" s="379"/>
      <c r="F832" s="379"/>
      <c r="G832" s="379"/>
      <c r="H832" s="379"/>
      <c r="I832" s="379"/>
      <c r="J832" s="380"/>
      <c r="K832" s="550"/>
      <c r="L832" s="380"/>
      <c r="M832" s="379"/>
      <c r="N832" s="379"/>
      <c r="O832" s="379"/>
      <c r="P832" s="380"/>
      <c r="S832" s="379"/>
    </row>
    <row r="833" spans="1:19" s="371" customFormat="1">
      <c r="A833" s="379"/>
      <c r="B833" s="379"/>
      <c r="C833" s="379"/>
      <c r="D833" s="379"/>
      <c r="E833" s="379"/>
      <c r="F833" s="379"/>
      <c r="G833" s="379"/>
      <c r="H833" s="379"/>
      <c r="I833" s="379"/>
      <c r="J833" s="380"/>
      <c r="K833" s="550"/>
      <c r="L833" s="380"/>
      <c r="M833" s="379"/>
      <c r="N833" s="379"/>
      <c r="O833" s="379"/>
      <c r="P833" s="380"/>
      <c r="S833" s="379"/>
    </row>
    <row r="834" spans="1:19" s="371" customFormat="1">
      <c r="A834" s="379"/>
      <c r="B834" s="379"/>
      <c r="C834" s="379"/>
      <c r="D834" s="379"/>
      <c r="E834" s="379"/>
      <c r="F834" s="379"/>
      <c r="G834" s="379"/>
      <c r="H834" s="379"/>
      <c r="I834" s="379"/>
      <c r="J834" s="380"/>
      <c r="K834" s="550"/>
      <c r="L834" s="380"/>
      <c r="M834" s="379"/>
      <c r="N834" s="379"/>
      <c r="O834" s="379"/>
      <c r="P834" s="380"/>
      <c r="S834" s="379"/>
    </row>
    <row r="835" spans="1:19" s="371" customFormat="1">
      <c r="A835" s="379"/>
      <c r="B835" s="379"/>
      <c r="C835" s="379"/>
      <c r="D835" s="379"/>
      <c r="E835" s="379"/>
      <c r="F835" s="379"/>
      <c r="G835" s="379"/>
      <c r="H835" s="379"/>
      <c r="I835" s="379"/>
      <c r="J835" s="380"/>
      <c r="K835" s="550"/>
      <c r="L835" s="380"/>
      <c r="M835" s="379"/>
      <c r="N835" s="379"/>
      <c r="O835" s="379"/>
      <c r="P835" s="380"/>
      <c r="S835" s="379"/>
    </row>
    <row r="836" spans="1:19" s="371" customFormat="1">
      <c r="A836" s="379"/>
      <c r="B836" s="379"/>
      <c r="C836" s="379"/>
      <c r="D836" s="379"/>
      <c r="E836" s="379"/>
      <c r="F836" s="379"/>
      <c r="G836" s="379"/>
      <c r="H836" s="379"/>
      <c r="I836" s="379"/>
      <c r="J836" s="380"/>
      <c r="K836" s="550"/>
      <c r="L836" s="380"/>
      <c r="M836" s="379"/>
      <c r="N836" s="379"/>
      <c r="O836" s="379"/>
      <c r="P836" s="380"/>
      <c r="S836" s="379"/>
    </row>
    <row r="837" spans="1:19" s="371" customFormat="1">
      <c r="A837" s="379"/>
      <c r="B837" s="379"/>
      <c r="C837" s="379"/>
      <c r="D837" s="379"/>
      <c r="E837" s="379"/>
      <c r="F837" s="379"/>
      <c r="G837" s="379"/>
      <c r="H837" s="379"/>
      <c r="I837" s="379"/>
      <c r="J837" s="380"/>
      <c r="K837" s="550"/>
      <c r="L837" s="380"/>
      <c r="M837" s="379"/>
      <c r="N837" s="379"/>
      <c r="O837" s="379"/>
      <c r="P837" s="380"/>
      <c r="S837" s="379"/>
    </row>
    <row r="838" spans="1:19" s="371" customFormat="1">
      <c r="A838" s="379"/>
      <c r="B838" s="379"/>
      <c r="C838" s="379"/>
      <c r="D838" s="379"/>
      <c r="E838" s="379"/>
      <c r="F838" s="379"/>
      <c r="G838" s="379"/>
      <c r="H838" s="379"/>
      <c r="I838" s="379"/>
      <c r="J838" s="380"/>
      <c r="K838" s="550"/>
      <c r="L838" s="380"/>
      <c r="M838" s="379"/>
      <c r="N838" s="379"/>
      <c r="O838" s="379"/>
      <c r="P838" s="380"/>
      <c r="S838" s="379"/>
    </row>
    <row r="839" spans="1:19" s="371" customFormat="1">
      <c r="A839" s="379"/>
      <c r="B839" s="379"/>
      <c r="C839" s="379"/>
      <c r="D839" s="379"/>
      <c r="E839" s="379"/>
      <c r="F839" s="379"/>
      <c r="G839" s="379"/>
      <c r="H839" s="379"/>
      <c r="I839" s="379"/>
      <c r="J839" s="380"/>
      <c r="K839" s="550"/>
      <c r="L839" s="380"/>
      <c r="M839" s="379"/>
      <c r="N839" s="379"/>
      <c r="O839" s="379"/>
      <c r="P839" s="380"/>
      <c r="S839" s="379"/>
    </row>
    <row r="840" spans="1:19" s="371" customFormat="1">
      <c r="A840" s="379"/>
      <c r="B840" s="379"/>
      <c r="C840" s="379"/>
      <c r="D840" s="379"/>
      <c r="E840" s="379"/>
      <c r="F840" s="379"/>
      <c r="G840" s="379"/>
      <c r="H840" s="379"/>
      <c r="I840" s="379"/>
      <c r="J840" s="380"/>
      <c r="K840" s="550"/>
      <c r="L840" s="380"/>
      <c r="M840" s="379"/>
      <c r="N840" s="379"/>
      <c r="O840" s="379"/>
      <c r="P840" s="380"/>
      <c r="S840" s="379"/>
    </row>
    <row r="841" spans="1:19" s="371" customFormat="1">
      <c r="A841" s="379"/>
      <c r="B841" s="379"/>
      <c r="C841" s="379"/>
      <c r="D841" s="379"/>
      <c r="E841" s="379"/>
      <c r="F841" s="379"/>
      <c r="G841" s="379"/>
      <c r="H841" s="379"/>
      <c r="I841" s="379"/>
      <c r="J841" s="380"/>
      <c r="K841" s="550"/>
      <c r="L841" s="380"/>
      <c r="M841" s="379"/>
      <c r="N841" s="379"/>
      <c r="O841" s="379"/>
      <c r="P841" s="380"/>
      <c r="S841" s="379"/>
    </row>
    <row r="842" spans="1:19" s="371" customFormat="1">
      <c r="A842" s="379"/>
      <c r="B842" s="379"/>
      <c r="C842" s="379"/>
      <c r="D842" s="379"/>
      <c r="E842" s="379"/>
      <c r="F842" s="379"/>
      <c r="G842" s="379"/>
      <c r="H842" s="379"/>
      <c r="I842" s="379"/>
      <c r="J842" s="380"/>
      <c r="K842" s="550"/>
      <c r="L842" s="380"/>
      <c r="M842" s="379"/>
      <c r="N842" s="379"/>
      <c r="O842" s="379"/>
      <c r="P842" s="380"/>
      <c r="S842" s="379"/>
    </row>
    <row r="843" spans="1:19" s="371" customFormat="1">
      <c r="A843" s="379"/>
      <c r="B843" s="379"/>
      <c r="C843" s="379"/>
      <c r="D843" s="379"/>
      <c r="E843" s="379"/>
      <c r="F843" s="379"/>
      <c r="G843" s="379"/>
      <c r="H843" s="379"/>
      <c r="I843" s="379"/>
      <c r="J843" s="380"/>
      <c r="K843" s="550"/>
      <c r="L843" s="380"/>
      <c r="M843" s="379"/>
      <c r="N843" s="379"/>
      <c r="O843" s="379"/>
      <c r="P843" s="380"/>
      <c r="S843" s="379"/>
    </row>
    <row r="844" spans="1:19" s="371" customFormat="1">
      <c r="A844" s="379"/>
      <c r="B844" s="379"/>
      <c r="C844" s="379"/>
      <c r="D844" s="379"/>
      <c r="E844" s="379"/>
      <c r="F844" s="379"/>
      <c r="G844" s="379"/>
      <c r="H844" s="379"/>
      <c r="I844" s="379"/>
      <c r="J844" s="380"/>
      <c r="K844" s="550"/>
      <c r="L844" s="380"/>
      <c r="M844" s="379"/>
      <c r="N844" s="379"/>
      <c r="O844" s="379"/>
      <c r="P844" s="380"/>
      <c r="S844" s="379"/>
    </row>
    <row r="845" spans="1:19" s="371" customFormat="1">
      <c r="A845" s="379"/>
      <c r="B845" s="379"/>
      <c r="C845" s="379"/>
      <c r="D845" s="379"/>
      <c r="E845" s="379"/>
      <c r="F845" s="379"/>
      <c r="G845" s="379"/>
      <c r="H845" s="379"/>
      <c r="I845" s="379"/>
      <c r="J845" s="380"/>
      <c r="K845" s="550"/>
      <c r="L845" s="380"/>
      <c r="M845" s="379"/>
      <c r="N845" s="379"/>
      <c r="O845" s="379"/>
      <c r="P845" s="380"/>
      <c r="S845" s="379"/>
    </row>
    <row r="846" spans="1:19" s="371" customFormat="1">
      <c r="A846" s="379"/>
      <c r="B846" s="379"/>
      <c r="C846" s="379"/>
      <c r="D846" s="379"/>
      <c r="E846" s="379"/>
      <c r="F846" s="379"/>
      <c r="G846" s="379"/>
      <c r="H846" s="379"/>
      <c r="I846" s="379"/>
      <c r="J846" s="380"/>
      <c r="K846" s="550"/>
      <c r="L846" s="380"/>
      <c r="M846" s="379"/>
      <c r="N846" s="379"/>
      <c r="O846" s="379"/>
      <c r="P846" s="380"/>
      <c r="S846" s="379"/>
    </row>
    <row r="847" spans="1:19" s="371" customFormat="1">
      <c r="A847" s="379"/>
      <c r="B847" s="379"/>
      <c r="C847" s="379"/>
      <c r="D847" s="379"/>
      <c r="E847" s="379"/>
      <c r="F847" s="379"/>
      <c r="G847" s="379"/>
      <c r="H847" s="379"/>
      <c r="I847" s="379"/>
      <c r="J847" s="380"/>
      <c r="K847" s="550"/>
      <c r="L847" s="380"/>
      <c r="M847" s="379"/>
      <c r="N847" s="379"/>
      <c r="O847" s="379"/>
      <c r="P847" s="380"/>
      <c r="S847" s="379"/>
    </row>
    <row r="848" spans="1:19" s="371" customFormat="1">
      <c r="A848" s="379"/>
      <c r="B848" s="379"/>
      <c r="C848" s="379"/>
      <c r="D848" s="379"/>
      <c r="E848" s="379"/>
      <c r="F848" s="379"/>
      <c r="G848" s="379"/>
      <c r="H848" s="379"/>
      <c r="I848" s="379"/>
      <c r="J848" s="380"/>
      <c r="K848" s="550"/>
      <c r="L848" s="380"/>
      <c r="M848" s="379"/>
      <c r="N848" s="379"/>
      <c r="O848" s="379"/>
      <c r="P848" s="380"/>
      <c r="S848" s="379"/>
    </row>
    <row r="849" spans="1:19" s="371" customFormat="1">
      <c r="A849" s="379"/>
      <c r="B849" s="379"/>
      <c r="C849" s="379"/>
      <c r="D849" s="379"/>
      <c r="E849" s="379"/>
      <c r="F849" s="379"/>
      <c r="G849" s="379"/>
      <c r="H849" s="379"/>
      <c r="I849" s="379"/>
      <c r="J849" s="380"/>
      <c r="K849" s="550"/>
      <c r="L849" s="380"/>
      <c r="M849" s="379"/>
      <c r="N849" s="379"/>
      <c r="O849" s="379"/>
      <c r="P849" s="380"/>
      <c r="S849" s="379"/>
    </row>
    <row r="850" spans="1:19" s="371" customFormat="1">
      <c r="A850" s="379"/>
      <c r="B850" s="379"/>
      <c r="C850" s="379"/>
      <c r="D850" s="379"/>
      <c r="E850" s="379"/>
      <c r="F850" s="379"/>
      <c r="G850" s="379"/>
      <c r="H850" s="379"/>
      <c r="I850" s="379"/>
      <c r="J850" s="380"/>
      <c r="K850" s="550"/>
      <c r="L850" s="380"/>
      <c r="M850" s="379"/>
      <c r="N850" s="379"/>
      <c r="O850" s="379"/>
      <c r="P850" s="380"/>
      <c r="S850" s="379"/>
    </row>
    <row r="851" spans="1:19" s="371" customFormat="1">
      <c r="A851" s="379"/>
      <c r="B851" s="379"/>
      <c r="C851" s="379"/>
      <c r="D851" s="379"/>
      <c r="E851" s="379"/>
      <c r="F851" s="379"/>
      <c r="G851" s="379"/>
      <c r="H851" s="379"/>
      <c r="I851" s="379"/>
      <c r="J851" s="380"/>
      <c r="K851" s="550"/>
      <c r="L851" s="380"/>
      <c r="M851" s="379"/>
      <c r="N851" s="379"/>
      <c r="O851" s="379"/>
      <c r="P851" s="380"/>
      <c r="S851" s="379"/>
    </row>
    <row r="852" spans="1:19" s="371" customFormat="1">
      <c r="A852" s="379"/>
      <c r="B852" s="379"/>
      <c r="C852" s="379"/>
      <c r="D852" s="379"/>
      <c r="E852" s="379"/>
      <c r="F852" s="379"/>
      <c r="G852" s="379"/>
      <c r="H852" s="379"/>
      <c r="I852" s="379"/>
      <c r="J852" s="380"/>
      <c r="K852" s="550"/>
      <c r="L852" s="380"/>
      <c r="M852" s="379"/>
      <c r="N852" s="379"/>
      <c r="O852" s="379"/>
      <c r="P852" s="380"/>
      <c r="S852" s="379"/>
    </row>
    <row r="853" spans="1:19" s="371" customFormat="1">
      <c r="A853" s="379"/>
      <c r="B853" s="379"/>
      <c r="C853" s="379"/>
      <c r="D853" s="379"/>
      <c r="E853" s="379"/>
      <c r="F853" s="379"/>
      <c r="G853" s="379"/>
      <c r="H853" s="379"/>
      <c r="I853" s="379"/>
      <c r="J853" s="380"/>
      <c r="K853" s="550"/>
      <c r="L853" s="380"/>
      <c r="M853" s="379"/>
      <c r="N853" s="379"/>
      <c r="O853" s="379"/>
      <c r="P853" s="380"/>
      <c r="S853" s="379"/>
    </row>
    <row r="854" spans="1:19" s="371" customFormat="1">
      <c r="A854" s="379"/>
      <c r="B854" s="379"/>
      <c r="C854" s="379"/>
      <c r="D854" s="379"/>
      <c r="E854" s="379"/>
      <c r="F854" s="379"/>
      <c r="G854" s="379"/>
      <c r="H854" s="379"/>
      <c r="I854" s="379"/>
      <c r="J854" s="380"/>
      <c r="K854" s="550"/>
      <c r="L854" s="380"/>
      <c r="M854" s="379"/>
      <c r="N854" s="379"/>
      <c r="O854" s="379"/>
      <c r="P854" s="380"/>
      <c r="S854" s="379"/>
    </row>
    <row r="855" spans="1:19" s="371" customFormat="1">
      <c r="A855" s="379"/>
      <c r="B855" s="379"/>
      <c r="C855" s="379"/>
      <c r="D855" s="379"/>
      <c r="E855" s="379"/>
      <c r="F855" s="379"/>
      <c r="G855" s="379"/>
      <c r="H855" s="379"/>
      <c r="I855" s="379"/>
      <c r="J855" s="380"/>
      <c r="K855" s="550"/>
      <c r="L855" s="380"/>
      <c r="M855" s="379"/>
      <c r="N855" s="379"/>
      <c r="O855" s="379"/>
      <c r="P855" s="380"/>
      <c r="S855" s="379"/>
    </row>
    <row r="856" spans="1:19" s="371" customFormat="1">
      <c r="A856" s="379"/>
      <c r="B856" s="379"/>
      <c r="C856" s="379"/>
      <c r="D856" s="379"/>
      <c r="E856" s="379"/>
      <c r="F856" s="379"/>
      <c r="G856" s="379"/>
      <c r="H856" s="379"/>
      <c r="I856" s="379"/>
      <c r="J856" s="380"/>
      <c r="K856" s="550"/>
      <c r="L856" s="380"/>
      <c r="M856" s="379"/>
      <c r="N856" s="379"/>
      <c r="O856" s="379"/>
      <c r="P856" s="380"/>
      <c r="S856" s="379"/>
    </row>
    <row r="857" spans="1:19" s="371" customFormat="1">
      <c r="A857" s="379"/>
      <c r="B857" s="379"/>
      <c r="C857" s="379"/>
      <c r="D857" s="379"/>
      <c r="E857" s="379"/>
      <c r="F857" s="379"/>
      <c r="G857" s="379"/>
      <c r="H857" s="379"/>
      <c r="I857" s="379"/>
      <c r="J857" s="380"/>
      <c r="K857" s="550"/>
      <c r="L857" s="380"/>
      <c r="M857" s="379"/>
      <c r="N857" s="379"/>
      <c r="O857" s="379"/>
      <c r="P857" s="380"/>
      <c r="S857" s="379"/>
    </row>
    <row r="858" spans="1:19" s="371" customFormat="1">
      <c r="A858" s="379"/>
      <c r="B858" s="379"/>
      <c r="C858" s="379"/>
      <c r="D858" s="379"/>
      <c r="E858" s="379"/>
      <c r="F858" s="379"/>
      <c r="G858" s="379"/>
      <c r="H858" s="379"/>
      <c r="I858" s="379"/>
      <c r="J858" s="380"/>
      <c r="K858" s="550"/>
      <c r="L858" s="380"/>
      <c r="M858" s="379"/>
      <c r="N858" s="379"/>
      <c r="O858" s="379"/>
      <c r="P858" s="380"/>
      <c r="S858" s="379"/>
    </row>
    <row r="859" spans="1:19" s="371" customFormat="1">
      <c r="A859" s="379"/>
      <c r="B859" s="379"/>
      <c r="C859" s="379"/>
      <c r="D859" s="379"/>
      <c r="E859" s="379"/>
      <c r="F859" s="379"/>
      <c r="G859" s="379"/>
      <c r="H859" s="379"/>
      <c r="I859" s="379"/>
      <c r="J859" s="380"/>
      <c r="K859" s="550"/>
      <c r="L859" s="380"/>
      <c r="M859" s="379"/>
      <c r="N859" s="379"/>
      <c r="O859" s="379"/>
      <c r="P859" s="380"/>
      <c r="S859" s="379"/>
    </row>
    <row r="860" spans="1:19" s="371" customFormat="1">
      <c r="A860" s="379"/>
      <c r="B860" s="379"/>
      <c r="C860" s="379"/>
      <c r="D860" s="379"/>
      <c r="E860" s="379"/>
      <c r="F860" s="379"/>
      <c r="G860" s="379"/>
      <c r="H860" s="379"/>
      <c r="I860" s="379"/>
      <c r="J860" s="380"/>
      <c r="K860" s="550"/>
      <c r="L860" s="380"/>
      <c r="M860" s="379"/>
      <c r="N860" s="379"/>
      <c r="O860" s="379"/>
      <c r="P860" s="380"/>
      <c r="S860" s="379"/>
    </row>
    <row r="861" spans="1:19" s="371" customFormat="1">
      <c r="A861" s="379"/>
      <c r="B861" s="379"/>
      <c r="C861" s="379"/>
      <c r="D861" s="379"/>
      <c r="E861" s="379"/>
      <c r="F861" s="379"/>
      <c r="G861" s="379"/>
      <c r="H861" s="379"/>
      <c r="I861" s="379"/>
      <c r="J861" s="380"/>
      <c r="K861" s="550"/>
      <c r="L861" s="380"/>
      <c r="M861" s="379"/>
      <c r="N861" s="379"/>
      <c r="O861" s="379"/>
      <c r="P861" s="380"/>
      <c r="S861" s="379"/>
    </row>
    <row r="862" spans="1:19" s="371" customFormat="1">
      <c r="A862" s="379"/>
      <c r="B862" s="379"/>
      <c r="C862" s="379"/>
      <c r="D862" s="379"/>
      <c r="E862" s="379"/>
      <c r="F862" s="379"/>
      <c r="G862" s="379"/>
      <c r="H862" s="379"/>
      <c r="I862" s="379"/>
      <c r="J862" s="380"/>
      <c r="K862" s="550"/>
      <c r="L862" s="380"/>
      <c r="M862" s="379"/>
      <c r="N862" s="379"/>
      <c r="O862" s="379"/>
      <c r="P862" s="380"/>
      <c r="S862" s="379"/>
    </row>
    <row r="863" spans="1:19" s="371" customFormat="1">
      <c r="A863" s="379"/>
      <c r="B863" s="379"/>
      <c r="C863" s="379"/>
      <c r="D863" s="379"/>
      <c r="E863" s="379"/>
      <c r="F863" s="379"/>
      <c r="G863" s="379"/>
      <c r="H863" s="379"/>
      <c r="I863" s="379"/>
      <c r="J863" s="380"/>
      <c r="K863" s="550"/>
      <c r="L863" s="380"/>
      <c r="M863" s="379"/>
      <c r="N863" s="379"/>
      <c r="O863" s="379"/>
      <c r="P863" s="380"/>
      <c r="S863" s="379"/>
    </row>
    <row r="864" spans="1:19" s="371" customFormat="1">
      <c r="A864" s="379"/>
      <c r="B864" s="379"/>
      <c r="C864" s="379"/>
      <c r="D864" s="379"/>
      <c r="E864" s="379"/>
      <c r="F864" s="379"/>
      <c r="G864" s="379"/>
      <c r="H864" s="379"/>
      <c r="I864" s="379"/>
      <c r="J864" s="380"/>
      <c r="K864" s="550"/>
      <c r="L864" s="380"/>
      <c r="M864" s="379"/>
      <c r="N864" s="379"/>
      <c r="O864" s="379"/>
      <c r="P864" s="380"/>
      <c r="S864" s="379"/>
    </row>
    <row r="865" spans="1:19" s="371" customFormat="1">
      <c r="A865" s="379"/>
      <c r="B865" s="379"/>
      <c r="C865" s="379"/>
      <c r="D865" s="379"/>
      <c r="E865" s="379"/>
      <c r="F865" s="379"/>
      <c r="G865" s="379"/>
      <c r="H865" s="379"/>
      <c r="I865" s="379"/>
      <c r="J865" s="380"/>
      <c r="K865" s="550"/>
      <c r="L865" s="380"/>
      <c r="M865" s="379"/>
      <c r="N865" s="379"/>
      <c r="O865" s="379"/>
      <c r="P865" s="380"/>
      <c r="S865" s="379"/>
    </row>
    <row r="866" spans="1:19" s="371" customFormat="1">
      <c r="A866" s="379"/>
      <c r="B866" s="379"/>
      <c r="C866" s="379"/>
      <c r="D866" s="379"/>
      <c r="E866" s="379"/>
      <c r="F866" s="379"/>
      <c r="G866" s="379"/>
      <c r="H866" s="379"/>
      <c r="I866" s="379"/>
      <c r="J866" s="380"/>
      <c r="K866" s="550"/>
      <c r="L866" s="380"/>
      <c r="M866" s="379"/>
      <c r="N866" s="379"/>
      <c r="O866" s="379"/>
      <c r="P866" s="380"/>
      <c r="S866" s="379"/>
    </row>
    <row r="867" spans="1:19" s="371" customFormat="1">
      <c r="A867" s="379"/>
      <c r="B867" s="379"/>
      <c r="C867" s="379"/>
      <c r="D867" s="379"/>
      <c r="E867" s="379"/>
      <c r="F867" s="379"/>
      <c r="G867" s="379"/>
      <c r="H867" s="379"/>
      <c r="I867" s="379"/>
      <c r="J867" s="380"/>
      <c r="K867" s="550"/>
      <c r="L867" s="380"/>
      <c r="M867" s="379"/>
      <c r="N867" s="379"/>
      <c r="O867" s="379"/>
      <c r="P867" s="380"/>
      <c r="S867" s="379"/>
    </row>
    <row r="868" spans="1:19" s="371" customFormat="1">
      <c r="A868" s="379"/>
      <c r="B868" s="379"/>
      <c r="C868" s="379"/>
      <c r="D868" s="379"/>
      <c r="E868" s="379"/>
      <c r="F868" s="379"/>
      <c r="G868" s="379"/>
      <c r="H868" s="379"/>
      <c r="I868" s="379"/>
      <c r="J868" s="380"/>
      <c r="K868" s="550"/>
      <c r="L868" s="380"/>
      <c r="M868" s="379"/>
      <c r="N868" s="379"/>
      <c r="O868" s="379"/>
      <c r="P868" s="380"/>
      <c r="S868" s="379"/>
    </row>
    <row r="869" spans="1:19" s="371" customFormat="1">
      <c r="A869" s="379"/>
      <c r="B869" s="379"/>
      <c r="C869" s="379"/>
      <c r="D869" s="379"/>
      <c r="E869" s="379"/>
      <c r="F869" s="379"/>
      <c r="G869" s="379"/>
      <c r="H869" s="379"/>
      <c r="I869" s="379"/>
      <c r="J869" s="380"/>
      <c r="K869" s="550"/>
      <c r="L869" s="380"/>
      <c r="M869" s="379"/>
      <c r="N869" s="379"/>
      <c r="O869" s="379"/>
      <c r="P869" s="380"/>
      <c r="S869" s="379"/>
    </row>
    <row r="870" spans="1:19" s="371" customFormat="1">
      <c r="A870" s="379"/>
      <c r="B870" s="379"/>
      <c r="C870" s="379"/>
      <c r="D870" s="379"/>
      <c r="E870" s="379"/>
      <c r="F870" s="379"/>
      <c r="G870" s="379"/>
      <c r="H870" s="379"/>
      <c r="I870" s="379"/>
      <c r="J870" s="380"/>
      <c r="K870" s="550"/>
      <c r="L870" s="380"/>
      <c r="M870" s="379"/>
      <c r="N870" s="379"/>
      <c r="O870" s="379"/>
      <c r="P870" s="380"/>
      <c r="S870" s="379"/>
    </row>
    <row r="871" spans="1:19" s="371" customFormat="1">
      <c r="A871" s="379"/>
      <c r="B871" s="379"/>
      <c r="C871" s="379"/>
      <c r="D871" s="379"/>
      <c r="E871" s="379"/>
      <c r="F871" s="379"/>
      <c r="G871" s="379"/>
      <c r="H871" s="379"/>
      <c r="I871" s="379"/>
      <c r="J871" s="380"/>
      <c r="K871" s="550"/>
      <c r="L871" s="380"/>
      <c r="M871" s="379"/>
      <c r="N871" s="379"/>
      <c r="O871" s="379"/>
      <c r="P871" s="380"/>
      <c r="S871" s="379"/>
    </row>
    <row r="872" spans="1:19" s="371" customFormat="1">
      <c r="A872" s="379"/>
      <c r="B872" s="379"/>
      <c r="C872" s="379"/>
      <c r="D872" s="379"/>
      <c r="E872" s="379"/>
      <c r="F872" s="379"/>
      <c r="G872" s="379"/>
      <c r="H872" s="379"/>
      <c r="I872" s="379"/>
      <c r="J872" s="380"/>
      <c r="K872" s="550"/>
      <c r="L872" s="380"/>
      <c r="M872" s="379"/>
      <c r="N872" s="379"/>
      <c r="O872" s="379"/>
      <c r="P872" s="380"/>
      <c r="S872" s="379"/>
    </row>
    <row r="873" spans="1:19" s="371" customFormat="1">
      <c r="A873" s="379"/>
      <c r="B873" s="379"/>
      <c r="C873" s="379"/>
      <c r="D873" s="379"/>
      <c r="E873" s="379"/>
      <c r="F873" s="379"/>
      <c r="G873" s="379"/>
      <c r="H873" s="379"/>
      <c r="I873" s="379"/>
      <c r="J873" s="380"/>
      <c r="K873" s="550"/>
      <c r="L873" s="380"/>
      <c r="M873" s="379"/>
      <c r="N873" s="379"/>
      <c r="O873" s="379"/>
      <c r="P873" s="380"/>
      <c r="S873" s="379"/>
    </row>
    <row r="874" spans="1:19" s="371" customFormat="1">
      <c r="A874" s="379"/>
      <c r="B874" s="379"/>
      <c r="C874" s="379"/>
      <c r="D874" s="379"/>
      <c r="E874" s="379"/>
      <c r="F874" s="379"/>
      <c r="G874" s="379"/>
      <c r="H874" s="379"/>
      <c r="I874" s="379"/>
      <c r="J874" s="380"/>
      <c r="K874" s="550"/>
      <c r="L874" s="380"/>
      <c r="M874" s="379"/>
      <c r="N874" s="379"/>
      <c r="O874" s="379"/>
      <c r="P874" s="380"/>
      <c r="S874" s="379"/>
    </row>
    <row r="875" spans="1:19" s="371" customFormat="1">
      <c r="A875" s="379"/>
      <c r="B875" s="379"/>
      <c r="C875" s="379"/>
      <c r="D875" s="379"/>
      <c r="E875" s="379"/>
      <c r="F875" s="379"/>
      <c r="G875" s="379"/>
      <c r="H875" s="379"/>
      <c r="I875" s="379"/>
      <c r="J875" s="380"/>
      <c r="K875" s="550"/>
      <c r="L875" s="380"/>
      <c r="M875" s="379"/>
      <c r="N875" s="379"/>
      <c r="O875" s="379"/>
      <c r="P875" s="380"/>
      <c r="S875" s="379"/>
    </row>
    <row r="876" spans="1:19" s="371" customFormat="1">
      <c r="A876" s="379"/>
      <c r="B876" s="379"/>
      <c r="C876" s="379"/>
      <c r="D876" s="379"/>
      <c r="E876" s="379"/>
      <c r="F876" s="379"/>
      <c r="G876" s="379"/>
      <c r="H876" s="379"/>
      <c r="I876" s="379"/>
      <c r="J876" s="380"/>
      <c r="K876" s="550"/>
      <c r="L876" s="380"/>
      <c r="M876" s="379"/>
      <c r="N876" s="379"/>
      <c r="O876" s="379"/>
      <c r="P876" s="380"/>
      <c r="S876" s="379"/>
    </row>
    <row r="877" spans="1:19" s="371" customFormat="1">
      <c r="A877" s="379"/>
      <c r="B877" s="379"/>
      <c r="C877" s="379"/>
      <c r="D877" s="379"/>
      <c r="E877" s="379"/>
      <c r="F877" s="379"/>
      <c r="G877" s="379"/>
      <c r="H877" s="379"/>
      <c r="I877" s="379"/>
      <c r="J877" s="380"/>
      <c r="K877" s="550"/>
      <c r="L877" s="380"/>
      <c r="M877" s="379"/>
      <c r="N877" s="379"/>
      <c r="O877" s="379"/>
      <c r="P877" s="380"/>
      <c r="S877" s="379"/>
    </row>
    <row r="878" spans="1:19" s="371" customFormat="1">
      <c r="A878" s="379"/>
      <c r="B878" s="379"/>
      <c r="C878" s="379"/>
      <c r="D878" s="379"/>
      <c r="E878" s="379"/>
      <c r="F878" s="379"/>
      <c r="G878" s="379"/>
      <c r="H878" s="379"/>
      <c r="I878" s="379"/>
      <c r="J878" s="380"/>
      <c r="K878" s="550"/>
      <c r="L878" s="380"/>
      <c r="M878" s="379"/>
      <c r="N878" s="379"/>
      <c r="O878" s="379"/>
      <c r="P878" s="380"/>
      <c r="S878" s="379"/>
    </row>
    <row r="879" spans="1:19" s="371" customFormat="1">
      <c r="A879" s="379"/>
      <c r="B879" s="379"/>
      <c r="C879" s="379"/>
      <c r="D879" s="379"/>
      <c r="E879" s="379"/>
      <c r="F879" s="379"/>
      <c r="G879" s="379"/>
      <c r="H879" s="379"/>
      <c r="I879" s="379"/>
      <c r="J879" s="380"/>
      <c r="K879" s="550"/>
      <c r="L879" s="380"/>
      <c r="M879" s="379"/>
      <c r="N879" s="379"/>
      <c r="O879" s="379"/>
      <c r="P879" s="380"/>
      <c r="S879" s="379"/>
    </row>
    <row r="880" spans="1:19" s="371" customFormat="1">
      <c r="A880" s="379"/>
      <c r="B880" s="379"/>
      <c r="C880" s="379"/>
      <c r="D880" s="379"/>
      <c r="E880" s="379"/>
      <c r="F880" s="379"/>
      <c r="G880" s="379"/>
      <c r="H880" s="379"/>
      <c r="I880" s="379"/>
      <c r="J880" s="380"/>
      <c r="K880" s="550"/>
      <c r="L880" s="380"/>
      <c r="M880" s="379"/>
      <c r="N880" s="379"/>
      <c r="O880" s="379"/>
      <c r="P880" s="380"/>
      <c r="S880" s="379"/>
    </row>
    <row r="881" spans="1:19" s="371" customFormat="1">
      <c r="A881" s="379"/>
      <c r="B881" s="379"/>
      <c r="C881" s="379"/>
      <c r="D881" s="379"/>
      <c r="E881" s="379"/>
      <c r="F881" s="379"/>
      <c r="G881" s="379"/>
      <c r="H881" s="379"/>
      <c r="I881" s="379"/>
      <c r="J881" s="380"/>
      <c r="K881" s="550"/>
      <c r="L881" s="380"/>
      <c r="M881" s="379"/>
      <c r="N881" s="379"/>
      <c r="O881" s="379"/>
      <c r="P881" s="380"/>
      <c r="S881" s="379"/>
    </row>
    <row r="882" spans="1:19" s="371" customFormat="1">
      <c r="A882" s="379"/>
      <c r="B882" s="379"/>
      <c r="C882" s="379"/>
      <c r="D882" s="379"/>
      <c r="E882" s="379"/>
      <c r="F882" s="379"/>
      <c r="G882" s="379"/>
      <c r="H882" s="379"/>
      <c r="I882" s="379"/>
      <c r="J882" s="380"/>
      <c r="K882" s="550"/>
      <c r="L882" s="380"/>
      <c r="M882" s="379"/>
      <c r="N882" s="379"/>
      <c r="O882" s="379"/>
      <c r="P882" s="380"/>
      <c r="S882" s="379"/>
    </row>
    <row r="883" spans="1:19" s="371" customFormat="1">
      <c r="A883" s="379"/>
      <c r="B883" s="379"/>
      <c r="C883" s="379"/>
      <c r="D883" s="379"/>
      <c r="E883" s="379"/>
      <c r="F883" s="379"/>
      <c r="G883" s="379"/>
      <c r="H883" s="379"/>
      <c r="I883" s="379"/>
      <c r="J883" s="380"/>
      <c r="K883" s="550"/>
      <c r="L883" s="380"/>
      <c r="M883" s="379"/>
      <c r="N883" s="379"/>
      <c r="O883" s="379"/>
      <c r="P883" s="380"/>
      <c r="S883" s="379"/>
    </row>
    <row r="884" spans="1:19" s="371" customFormat="1">
      <c r="A884" s="379"/>
      <c r="B884" s="379"/>
      <c r="C884" s="379"/>
      <c r="D884" s="379"/>
      <c r="E884" s="379"/>
      <c r="F884" s="379"/>
      <c r="G884" s="379"/>
      <c r="H884" s="379"/>
      <c r="I884" s="379"/>
      <c r="J884" s="380"/>
      <c r="K884" s="550"/>
      <c r="L884" s="380"/>
      <c r="M884" s="379"/>
      <c r="N884" s="379"/>
      <c r="O884" s="379"/>
      <c r="P884" s="380"/>
      <c r="S884" s="379"/>
    </row>
    <row r="885" spans="1:19" s="371" customFormat="1">
      <c r="A885" s="379"/>
      <c r="B885" s="379"/>
      <c r="C885" s="379"/>
      <c r="D885" s="379"/>
      <c r="E885" s="379"/>
      <c r="F885" s="379"/>
      <c r="G885" s="379"/>
      <c r="H885" s="379"/>
      <c r="I885" s="379"/>
      <c r="J885" s="380"/>
      <c r="K885" s="550"/>
      <c r="L885" s="380"/>
      <c r="M885" s="379"/>
      <c r="N885" s="379"/>
      <c r="O885" s="379"/>
      <c r="P885" s="380"/>
      <c r="S885" s="379"/>
    </row>
    <row r="886" spans="1:19" s="371" customFormat="1">
      <c r="A886" s="379"/>
      <c r="B886" s="379"/>
      <c r="C886" s="379"/>
      <c r="D886" s="379"/>
      <c r="E886" s="379"/>
      <c r="F886" s="379"/>
      <c r="G886" s="379"/>
      <c r="H886" s="379"/>
      <c r="I886" s="379"/>
      <c r="J886" s="380"/>
      <c r="K886" s="550"/>
      <c r="L886" s="380"/>
      <c r="M886" s="379"/>
      <c r="N886" s="379"/>
      <c r="O886" s="379"/>
      <c r="P886" s="380"/>
      <c r="S886" s="379"/>
    </row>
    <row r="887" spans="1:19" s="371" customFormat="1">
      <c r="A887" s="379"/>
      <c r="B887" s="379"/>
      <c r="C887" s="379"/>
      <c r="D887" s="379"/>
      <c r="E887" s="379"/>
      <c r="F887" s="379"/>
      <c r="G887" s="379"/>
      <c r="H887" s="379"/>
      <c r="I887" s="379"/>
      <c r="J887" s="380"/>
      <c r="K887" s="550"/>
      <c r="L887" s="380"/>
      <c r="M887" s="379"/>
      <c r="N887" s="379"/>
      <c r="O887" s="379"/>
      <c r="P887" s="380"/>
      <c r="S887" s="379"/>
    </row>
    <row r="888" spans="1:19" s="371" customFormat="1">
      <c r="A888" s="379"/>
      <c r="B888" s="379"/>
      <c r="C888" s="379"/>
      <c r="D888" s="379"/>
      <c r="E888" s="379"/>
      <c r="F888" s="379"/>
      <c r="G888" s="379"/>
      <c r="H888" s="379"/>
      <c r="I888" s="379"/>
      <c r="J888" s="380"/>
      <c r="K888" s="550"/>
      <c r="L888" s="380"/>
      <c r="M888" s="379"/>
      <c r="N888" s="379"/>
      <c r="O888" s="379"/>
      <c r="P888" s="380"/>
      <c r="S888" s="379"/>
    </row>
    <row r="889" spans="1:19" s="371" customFormat="1">
      <c r="A889" s="379"/>
      <c r="B889" s="379"/>
      <c r="C889" s="379"/>
      <c r="D889" s="379"/>
      <c r="E889" s="379"/>
      <c r="F889" s="379"/>
      <c r="G889" s="379"/>
      <c r="H889" s="379"/>
      <c r="I889" s="379"/>
      <c r="J889" s="380"/>
      <c r="K889" s="550"/>
      <c r="L889" s="380"/>
      <c r="M889" s="379"/>
      <c r="N889" s="379"/>
      <c r="O889" s="379"/>
      <c r="P889" s="380"/>
      <c r="S889" s="379"/>
    </row>
    <row r="890" spans="1:19" s="371" customFormat="1">
      <c r="A890" s="379"/>
      <c r="B890" s="379"/>
      <c r="C890" s="379"/>
      <c r="D890" s="379"/>
      <c r="E890" s="379"/>
      <c r="F890" s="379"/>
      <c r="G890" s="379"/>
      <c r="H890" s="379"/>
      <c r="I890" s="379"/>
      <c r="J890" s="380"/>
      <c r="K890" s="550"/>
      <c r="L890" s="380"/>
      <c r="M890" s="379"/>
      <c r="N890" s="379"/>
      <c r="O890" s="379"/>
      <c r="P890" s="380"/>
      <c r="S890" s="379"/>
    </row>
    <row r="891" spans="1:19" s="371" customFormat="1">
      <c r="A891" s="379"/>
      <c r="B891" s="379"/>
      <c r="C891" s="379"/>
      <c r="D891" s="379"/>
      <c r="E891" s="379"/>
      <c r="F891" s="379"/>
      <c r="G891" s="379"/>
      <c r="H891" s="379"/>
      <c r="I891" s="379"/>
      <c r="J891" s="380"/>
      <c r="K891" s="550"/>
      <c r="L891" s="380"/>
      <c r="M891" s="379"/>
      <c r="N891" s="379"/>
      <c r="O891" s="379"/>
      <c r="P891" s="380"/>
      <c r="S891" s="379"/>
    </row>
    <row r="892" spans="1:19" s="371" customFormat="1">
      <c r="A892" s="379"/>
      <c r="B892" s="379"/>
      <c r="C892" s="379"/>
      <c r="D892" s="379"/>
      <c r="E892" s="379"/>
      <c r="F892" s="379"/>
      <c r="G892" s="379"/>
      <c r="H892" s="379"/>
      <c r="I892" s="379"/>
      <c r="J892" s="380"/>
      <c r="K892" s="550"/>
      <c r="L892" s="380"/>
      <c r="M892" s="379"/>
      <c r="N892" s="379"/>
      <c r="O892" s="379"/>
      <c r="P892" s="380"/>
      <c r="S892" s="379"/>
    </row>
    <row r="893" spans="1:19" s="371" customFormat="1">
      <c r="A893" s="379"/>
      <c r="B893" s="379"/>
      <c r="C893" s="379"/>
      <c r="D893" s="379"/>
      <c r="E893" s="379"/>
      <c r="F893" s="379"/>
      <c r="G893" s="379"/>
      <c r="H893" s="379"/>
      <c r="I893" s="379"/>
      <c r="J893" s="380"/>
      <c r="K893" s="550"/>
      <c r="L893" s="380"/>
      <c r="M893" s="379"/>
      <c r="N893" s="379"/>
      <c r="O893" s="379"/>
      <c r="P893" s="380"/>
      <c r="S893" s="379"/>
    </row>
    <row r="894" spans="1:19" s="371" customFormat="1">
      <c r="A894" s="379"/>
      <c r="B894" s="379"/>
      <c r="C894" s="379"/>
      <c r="D894" s="379"/>
      <c r="E894" s="379"/>
      <c r="F894" s="379"/>
      <c r="G894" s="379"/>
      <c r="H894" s="379"/>
      <c r="I894" s="379"/>
      <c r="J894" s="380"/>
      <c r="K894" s="550"/>
      <c r="L894" s="380"/>
      <c r="M894" s="379"/>
      <c r="N894" s="379"/>
      <c r="O894" s="379"/>
      <c r="P894" s="380"/>
      <c r="S894" s="379"/>
    </row>
    <row r="895" spans="1:19" s="371" customFormat="1">
      <c r="A895" s="379"/>
      <c r="B895" s="379"/>
      <c r="C895" s="379"/>
      <c r="D895" s="379"/>
      <c r="E895" s="379"/>
      <c r="F895" s="379"/>
      <c r="G895" s="379"/>
      <c r="H895" s="379"/>
      <c r="I895" s="379"/>
      <c r="J895" s="380"/>
      <c r="K895" s="550"/>
      <c r="L895" s="380"/>
      <c r="M895" s="379"/>
      <c r="N895" s="379"/>
      <c r="O895" s="379"/>
      <c r="P895" s="380"/>
      <c r="S895" s="379"/>
    </row>
    <row r="896" spans="1:19" s="371" customFormat="1">
      <c r="A896" s="379"/>
      <c r="B896" s="379"/>
      <c r="C896" s="379"/>
      <c r="D896" s="379"/>
      <c r="E896" s="379"/>
      <c r="F896" s="379"/>
      <c r="G896" s="379"/>
      <c r="H896" s="379"/>
      <c r="I896" s="379"/>
      <c r="J896" s="380"/>
      <c r="K896" s="550"/>
      <c r="L896" s="380"/>
      <c r="M896" s="379"/>
      <c r="N896" s="379"/>
      <c r="O896" s="379"/>
      <c r="P896" s="380"/>
      <c r="S896" s="379"/>
    </row>
    <row r="897" spans="1:19" s="371" customFormat="1">
      <c r="A897" s="379"/>
      <c r="B897" s="379"/>
      <c r="C897" s="379"/>
      <c r="D897" s="379"/>
      <c r="E897" s="379"/>
      <c r="F897" s="379"/>
      <c r="G897" s="379"/>
      <c r="H897" s="379"/>
      <c r="I897" s="379"/>
      <c r="J897" s="380"/>
      <c r="K897" s="550"/>
      <c r="L897" s="380"/>
      <c r="M897" s="379"/>
      <c r="N897" s="379"/>
      <c r="O897" s="379"/>
      <c r="P897" s="380"/>
      <c r="S897" s="379"/>
    </row>
    <row r="898" spans="1:19" s="371" customFormat="1">
      <c r="A898" s="379"/>
      <c r="B898" s="379"/>
      <c r="C898" s="379"/>
      <c r="D898" s="379"/>
      <c r="E898" s="379"/>
      <c r="F898" s="379"/>
      <c r="G898" s="379"/>
      <c r="H898" s="379"/>
      <c r="I898" s="379"/>
      <c r="J898" s="380"/>
      <c r="K898" s="550"/>
      <c r="L898" s="380"/>
      <c r="M898" s="379"/>
      <c r="N898" s="379"/>
      <c r="O898" s="379"/>
      <c r="P898" s="380"/>
      <c r="S898" s="379"/>
    </row>
    <row r="899" spans="1:19" s="371" customFormat="1">
      <c r="A899" s="379"/>
      <c r="B899" s="379"/>
      <c r="C899" s="379"/>
      <c r="D899" s="379"/>
      <c r="E899" s="379"/>
      <c r="F899" s="379"/>
      <c r="G899" s="379"/>
      <c r="H899" s="379"/>
      <c r="I899" s="379"/>
      <c r="J899" s="380"/>
      <c r="K899" s="550"/>
      <c r="L899" s="380"/>
      <c r="M899" s="379"/>
      <c r="N899" s="379"/>
      <c r="O899" s="379"/>
      <c r="P899" s="380"/>
      <c r="S899" s="379"/>
    </row>
    <row r="900" spans="1:19" s="371" customFormat="1">
      <c r="A900" s="379"/>
      <c r="B900" s="379"/>
      <c r="C900" s="379"/>
      <c r="D900" s="379"/>
      <c r="E900" s="379"/>
      <c r="F900" s="379"/>
      <c r="G900" s="379"/>
      <c r="H900" s="379"/>
      <c r="I900" s="379"/>
      <c r="J900" s="380"/>
      <c r="K900" s="550"/>
      <c r="L900" s="380"/>
      <c r="M900" s="379"/>
      <c r="N900" s="379"/>
      <c r="O900" s="379"/>
      <c r="P900" s="380"/>
      <c r="S900" s="379"/>
    </row>
    <row r="901" spans="1:19" s="371" customFormat="1">
      <c r="A901" s="379"/>
      <c r="B901" s="379"/>
      <c r="C901" s="379"/>
      <c r="D901" s="379"/>
      <c r="E901" s="379"/>
      <c r="F901" s="379"/>
      <c r="G901" s="379"/>
      <c r="H901" s="379"/>
      <c r="I901" s="379"/>
      <c r="J901" s="380"/>
      <c r="K901" s="550"/>
      <c r="L901" s="380"/>
      <c r="M901" s="379"/>
      <c r="N901" s="379"/>
      <c r="O901" s="379"/>
      <c r="P901" s="380"/>
      <c r="S901" s="379"/>
    </row>
    <row r="902" spans="1:19" s="371" customFormat="1">
      <c r="A902" s="379"/>
      <c r="B902" s="379"/>
      <c r="C902" s="379"/>
      <c r="D902" s="379"/>
      <c r="E902" s="379"/>
      <c r="F902" s="379"/>
      <c r="G902" s="379"/>
      <c r="H902" s="379"/>
      <c r="I902" s="379"/>
      <c r="J902" s="380"/>
      <c r="K902" s="550"/>
      <c r="L902" s="380"/>
      <c r="M902" s="379"/>
      <c r="N902" s="379"/>
      <c r="O902" s="379"/>
      <c r="P902" s="380"/>
      <c r="S902" s="379"/>
    </row>
    <row r="903" spans="1:19" s="371" customFormat="1">
      <c r="A903" s="379"/>
      <c r="B903" s="379"/>
      <c r="C903" s="379"/>
      <c r="D903" s="379"/>
      <c r="E903" s="379"/>
      <c r="F903" s="379"/>
      <c r="G903" s="379"/>
      <c r="H903" s="379"/>
      <c r="I903" s="379"/>
      <c r="J903" s="380"/>
      <c r="K903" s="550"/>
      <c r="L903" s="380"/>
      <c r="M903" s="379"/>
      <c r="N903" s="379"/>
      <c r="O903" s="379"/>
      <c r="P903" s="380"/>
      <c r="S903" s="379"/>
    </row>
    <row r="904" spans="1:19" s="371" customFormat="1">
      <c r="A904" s="379"/>
      <c r="B904" s="379"/>
      <c r="C904" s="379"/>
      <c r="D904" s="379"/>
      <c r="E904" s="379"/>
      <c r="F904" s="379"/>
      <c r="G904" s="379"/>
      <c r="H904" s="379"/>
      <c r="I904" s="379"/>
      <c r="J904" s="380"/>
      <c r="K904" s="550"/>
      <c r="L904" s="380"/>
      <c r="M904" s="379"/>
      <c r="N904" s="379"/>
      <c r="O904" s="379"/>
      <c r="P904" s="380"/>
      <c r="S904" s="379"/>
    </row>
    <row r="905" spans="1:19" s="371" customFormat="1">
      <c r="A905" s="379"/>
      <c r="B905" s="379"/>
      <c r="C905" s="379"/>
      <c r="D905" s="379"/>
      <c r="E905" s="379"/>
      <c r="F905" s="379"/>
      <c r="G905" s="379"/>
      <c r="H905" s="379"/>
      <c r="I905" s="379"/>
      <c r="J905" s="380"/>
      <c r="K905" s="550"/>
      <c r="L905" s="380"/>
      <c r="M905" s="379"/>
      <c r="N905" s="379"/>
      <c r="O905" s="379"/>
      <c r="P905" s="380"/>
      <c r="S905" s="379"/>
    </row>
    <row r="906" spans="1:19" s="371" customFormat="1">
      <c r="A906" s="379"/>
      <c r="B906" s="379"/>
      <c r="C906" s="379"/>
      <c r="D906" s="379"/>
      <c r="E906" s="379"/>
      <c r="F906" s="379"/>
      <c r="G906" s="379"/>
      <c r="H906" s="379"/>
      <c r="I906" s="379"/>
      <c r="J906" s="380"/>
      <c r="K906" s="550"/>
      <c r="L906" s="380"/>
      <c r="M906" s="379"/>
      <c r="N906" s="379"/>
      <c r="O906" s="379"/>
      <c r="P906" s="380"/>
      <c r="S906" s="379"/>
    </row>
    <row r="907" spans="1:19" s="371" customFormat="1">
      <c r="A907" s="379"/>
      <c r="B907" s="379"/>
      <c r="C907" s="379"/>
      <c r="D907" s="379"/>
      <c r="E907" s="379"/>
      <c r="F907" s="379"/>
      <c r="G907" s="379"/>
      <c r="H907" s="379"/>
      <c r="I907" s="379"/>
      <c r="J907" s="380"/>
      <c r="K907" s="550"/>
      <c r="L907" s="380"/>
      <c r="M907" s="379"/>
      <c r="N907" s="379"/>
      <c r="O907" s="379"/>
      <c r="P907" s="380"/>
      <c r="S907" s="379"/>
    </row>
    <row r="908" spans="1:19" s="371" customFormat="1">
      <c r="A908" s="379"/>
      <c r="B908" s="379"/>
      <c r="C908" s="379"/>
      <c r="D908" s="379"/>
      <c r="E908" s="379"/>
      <c r="F908" s="379"/>
      <c r="G908" s="379"/>
      <c r="H908" s="379"/>
      <c r="I908" s="379"/>
      <c r="J908" s="380"/>
      <c r="K908" s="550"/>
      <c r="L908" s="380"/>
      <c r="M908" s="379"/>
      <c r="N908" s="379"/>
      <c r="O908" s="379"/>
      <c r="P908" s="380"/>
      <c r="S908" s="379"/>
    </row>
    <row r="909" spans="1:19" s="371" customFormat="1">
      <c r="A909" s="379"/>
      <c r="B909" s="379"/>
      <c r="C909" s="379"/>
      <c r="D909" s="379"/>
      <c r="E909" s="379"/>
      <c r="F909" s="379"/>
      <c r="G909" s="379"/>
      <c r="H909" s="379"/>
      <c r="I909" s="379"/>
      <c r="J909" s="380"/>
      <c r="K909" s="550"/>
      <c r="L909" s="380"/>
      <c r="M909" s="379"/>
      <c r="N909" s="379"/>
      <c r="O909" s="379"/>
      <c r="P909" s="380"/>
      <c r="S909" s="379"/>
    </row>
    <row r="910" spans="1:19" s="371" customFormat="1">
      <c r="A910" s="379"/>
      <c r="B910" s="379"/>
      <c r="C910" s="379"/>
      <c r="D910" s="379"/>
      <c r="E910" s="379"/>
      <c r="F910" s="379"/>
      <c r="G910" s="379"/>
      <c r="H910" s="379"/>
      <c r="I910" s="379"/>
      <c r="J910" s="380"/>
      <c r="K910" s="550"/>
      <c r="L910" s="380"/>
      <c r="M910" s="379"/>
      <c r="N910" s="379"/>
      <c r="O910" s="379"/>
      <c r="P910" s="380"/>
      <c r="S910" s="379"/>
    </row>
    <row r="911" spans="1:19" s="371" customFormat="1">
      <c r="A911" s="379"/>
      <c r="B911" s="379"/>
      <c r="C911" s="379"/>
      <c r="D911" s="379"/>
      <c r="E911" s="379"/>
      <c r="F911" s="379"/>
      <c r="G911" s="379"/>
      <c r="H911" s="379"/>
      <c r="I911" s="379"/>
      <c r="J911" s="380"/>
      <c r="K911" s="550"/>
      <c r="L911" s="380"/>
      <c r="M911" s="379"/>
      <c r="N911" s="379"/>
      <c r="O911" s="379"/>
      <c r="P911" s="380"/>
      <c r="S911" s="379"/>
    </row>
    <row r="912" spans="1:19" s="371" customFormat="1">
      <c r="A912" s="379"/>
      <c r="B912" s="379"/>
      <c r="C912" s="379"/>
      <c r="D912" s="379"/>
      <c r="E912" s="379"/>
      <c r="F912" s="379"/>
      <c r="G912" s="379"/>
      <c r="H912" s="379"/>
      <c r="I912" s="379"/>
      <c r="J912" s="380"/>
      <c r="K912" s="550"/>
      <c r="L912" s="380"/>
      <c r="M912" s="379"/>
      <c r="N912" s="379"/>
      <c r="O912" s="379"/>
      <c r="P912" s="380"/>
      <c r="S912" s="379"/>
    </row>
    <row r="913" spans="1:19" s="371" customFormat="1">
      <c r="A913" s="379"/>
      <c r="B913" s="379"/>
      <c r="C913" s="379"/>
      <c r="D913" s="379"/>
      <c r="E913" s="379"/>
      <c r="F913" s="379"/>
      <c r="G913" s="379"/>
      <c r="H913" s="379"/>
      <c r="I913" s="379"/>
      <c r="J913" s="380"/>
      <c r="K913" s="550"/>
      <c r="L913" s="380"/>
      <c r="M913" s="379"/>
      <c r="N913" s="379"/>
      <c r="O913" s="379"/>
      <c r="P913" s="380"/>
      <c r="S913" s="379"/>
    </row>
    <row r="914" spans="1:19" s="371" customFormat="1">
      <c r="A914" s="379"/>
      <c r="B914" s="379"/>
      <c r="C914" s="379"/>
      <c r="D914" s="379"/>
      <c r="E914" s="379"/>
      <c r="F914" s="379"/>
      <c r="G914" s="379"/>
      <c r="H914" s="379"/>
      <c r="I914" s="379"/>
      <c r="J914" s="380"/>
      <c r="K914" s="550"/>
      <c r="L914" s="380"/>
      <c r="M914" s="379"/>
      <c r="N914" s="379"/>
      <c r="O914" s="379"/>
      <c r="P914" s="380"/>
      <c r="S914" s="379"/>
    </row>
    <row r="915" spans="1:19" s="371" customFormat="1">
      <c r="A915" s="379"/>
      <c r="B915" s="379"/>
      <c r="C915" s="379"/>
      <c r="D915" s="379"/>
      <c r="E915" s="379"/>
      <c r="F915" s="379"/>
      <c r="G915" s="379"/>
      <c r="H915" s="379"/>
      <c r="I915" s="379"/>
      <c r="J915" s="380"/>
      <c r="K915" s="550"/>
      <c r="L915" s="380"/>
      <c r="M915" s="379"/>
      <c r="N915" s="379"/>
      <c r="O915" s="379"/>
      <c r="P915" s="380"/>
      <c r="S915" s="379"/>
    </row>
    <row r="916" spans="1:19" s="371" customFormat="1">
      <c r="A916" s="379"/>
      <c r="B916" s="379"/>
      <c r="C916" s="379"/>
      <c r="D916" s="379"/>
      <c r="E916" s="379"/>
      <c r="F916" s="379"/>
      <c r="G916" s="379"/>
      <c r="H916" s="379"/>
      <c r="I916" s="379"/>
      <c r="J916" s="380"/>
      <c r="K916" s="550"/>
      <c r="L916" s="380"/>
      <c r="M916" s="379"/>
      <c r="N916" s="379"/>
      <c r="O916" s="379"/>
      <c r="P916" s="380"/>
      <c r="S916" s="379"/>
    </row>
    <row r="917" spans="1:19" s="371" customFormat="1">
      <c r="A917" s="379"/>
      <c r="B917" s="379"/>
      <c r="C917" s="379"/>
      <c r="D917" s="379"/>
      <c r="E917" s="379"/>
      <c r="F917" s="379"/>
      <c r="G917" s="379"/>
      <c r="H917" s="379"/>
      <c r="I917" s="379"/>
      <c r="J917" s="380"/>
      <c r="K917" s="550"/>
      <c r="L917" s="380"/>
      <c r="M917" s="379"/>
      <c r="N917" s="379"/>
      <c r="O917" s="379"/>
      <c r="P917" s="380"/>
      <c r="S917" s="379"/>
    </row>
    <row r="918" spans="1:19" s="371" customFormat="1">
      <c r="A918" s="379"/>
      <c r="B918" s="379"/>
      <c r="C918" s="379"/>
      <c r="D918" s="379"/>
      <c r="E918" s="379"/>
      <c r="F918" s="379"/>
      <c r="G918" s="379"/>
      <c r="H918" s="379"/>
      <c r="I918" s="379"/>
      <c r="J918" s="380"/>
      <c r="K918" s="550"/>
      <c r="L918" s="380"/>
      <c r="M918" s="379"/>
      <c r="N918" s="379"/>
      <c r="O918" s="379"/>
      <c r="P918" s="380"/>
      <c r="S918" s="379"/>
    </row>
    <row r="919" spans="1:19" s="371" customFormat="1">
      <c r="A919" s="379"/>
      <c r="B919" s="379"/>
      <c r="C919" s="379"/>
      <c r="D919" s="379"/>
      <c r="E919" s="379"/>
      <c r="F919" s="379"/>
      <c r="G919" s="379"/>
      <c r="H919" s="379"/>
      <c r="I919" s="379"/>
      <c r="J919" s="380"/>
      <c r="K919" s="550"/>
      <c r="L919" s="380"/>
      <c r="M919" s="379"/>
      <c r="N919" s="379"/>
      <c r="O919" s="379"/>
      <c r="P919" s="380"/>
      <c r="S919" s="379"/>
    </row>
    <row r="920" spans="1:19" s="371" customFormat="1">
      <c r="A920" s="379"/>
      <c r="B920" s="379"/>
      <c r="C920" s="379"/>
      <c r="D920" s="379"/>
      <c r="E920" s="379"/>
      <c r="F920" s="379"/>
      <c r="G920" s="379"/>
      <c r="H920" s="379"/>
      <c r="I920" s="379"/>
      <c r="J920" s="380"/>
      <c r="K920" s="550"/>
      <c r="L920" s="380"/>
      <c r="M920" s="379"/>
      <c r="N920" s="379"/>
      <c r="O920" s="379"/>
      <c r="P920" s="380"/>
      <c r="S920" s="379"/>
    </row>
    <row r="921" spans="1:19" s="371" customFormat="1">
      <c r="A921" s="379"/>
      <c r="B921" s="379"/>
      <c r="C921" s="379"/>
      <c r="D921" s="379"/>
      <c r="E921" s="379"/>
      <c r="F921" s="379"/>
      <c r="G921" s="379"/>
      <c r="H921" s="379"/>
      <c r="I921" s="379"/>
      <c r="J921" s="380"/>
      <c r="K921" s="550"/>
      <c r="L921" s="380"/>
      <c r="M921" s="379"/>
      <c r="N921" s="379"/>
      <c r="O921" s="379"/>
      <c r="P921" s="380"/>
      <c r="S921" s="379"/>
    </row>
    <row r="922" spans="1:19" s="371" customFormat="1">
      <c r="A922" s="379"/>
      <c r="B922" s="379"/>
      <c r="C922" s="379"/>
      <c r="D922" s="379"/>
      <c r="E922" s="379"/>
      <c r="F922" s="379"/>
      <c r="G922" s="379"/>
      <c r="H922" s="379"/>
      <c r="I922" s="379"/>
      <c r="J922" s="380"/>
      <c r="K922" s="550"/>
      <c r="L922" s="380"/>
      <c r="M922" s="379"/>
      <c r="N922" s="379"/>
      <c r="O922" s="379"/>
      <c r="P922" s="380"/>
      <c r="S922" s="379"/>
    </row>
    <row r="923" spans="1:19" s="371" customFormat="1">
      <c r="A923" s="379"/>
      <c r="B923" s="379"/>
      <c r="C923" s="379"/>
      <c r="D923" s="379"/>
      <c r="E923" s="379"/>
      <c r="F923" s="379"/>
      <c r="G923" s="379"/>
      <c r="H923" s="379"/>
      <c r="I923" s="379"/>
      <c r="J923" s="380"/>
      <c r="K923" s="550"/>
      <c r="L923" s="380"/>
      <c r="M923" s="379"/>
      <c r="N923" s="379"/>
      <c r="O923" s="379"/>
      <c r="P923" s="380"/>
      <c r="S923" s="379"/>
    </row>
    <row r="924" spans="1:19" s="371" customFormat="1">
      <c r="A924" s="379"/>
      <c r="B924" s="379"/>
      <c r="C924" s="379"/>
      <c r="D924" s="379"/>
      <c r="E924" s="379"/>
      <c r="F924" s="379"/>
      <c r="G924" s="379"/>
      <c r="H924" s="379"/>
      <c r="I924" s="379"/>
      <c r="J924" s="380"/>
      <c r="K924" s="550"/>
      <c r="L924" s="380"/>
      <c r="M924" s="379"/>
      <c r="N924" s="379"/>
      <c r="O924" s="379"/>
      <c r="P924" s="380"/>
      <c r="S924" s="379"/>
    </row>
    <row r="925" spans="1:19" s="371" customFormat="1">
      <c r="A925" s="379"/>
      <c r="B925" s="379"/>
      <c r="C925" s="379"/>
      <c r="D925" s="379"/>
      <c r="E925" s="379"/>
      <c r="F925" s="379"/>
      <c r="G925" s="379"/>
      <c r="H925" s="379"/>
      <c r="I925" s="379"/>
      <c r="J925" s="380"/>
      <c r="K925" s="550"/>
      <c r="L925" s="380"/>
      <c r="M925" s="379"/>
      <c r="N925" s="379"/>
      <c r="O925" s="379"/>
      <c r="P925" s="380"/>
      <c r="S925" s="379"/>
    </row>
    <row r="926" spans="1:19" s="371" customFormat="1">
      <c r="A926" s="379"/>
      <c r="B926" s="379"/>
      <c r="C926" s="379"/>
      <c r="D926" s="379"/>
      <c r="E926" s="379"/>
      <c r="F926" s="379"/>
      <c r="G926" s="379"/>
      <c r="H926" s="379"/>
      <c r="I926" s="379"/>
      <c r="J926" s="380"/>
      <c r="K926" s="550"/>
      <c r="L926" s="380"/>
      <c r="M926" s="379"/>
      <c r="N926" s="379"/>
      <c r="O926" s="379"/>
      <c r="P926" s="380"/>
      <c r="S926" s="379"/>
    </row>
    <row r="927" spans="1:19" s="371" customFormat="1">
      <c r="A927" s="379"/>
      <c r="B927" s="379"/>
      <c r="C927" s="379"/>
      <c r="D927" s="379"/>
      <c r="E927" s="379"/>
      <c r="F927" s="379"/>
      <c r="G927" s="379"/>
      <c r="H927" s="379"/>
      <c r="I927" s="379"/>
      <c r="J927" s="380"/>
      <c r="K927" s="550"/>
      <c r="L927" s="380"/>
      <c r="M927" s="379"/>
      <c r="N927" s="379"/>
      <c r="O927" s="379"/>
      <c r="P927" s="380"/>
      <c r="S927" s="379"/>
    </row>
    <row r="928" spans="1:19" s="371" customFormat="1">
      <c r="A928" s="379"/>
      <c r="B928" s="379"/>
      <c r="C928" s="379"/>
      <c r="D928" s="379"/>
      <c r="E928" s="379"/>
      <c r="F928" s="379"/>
      <c r="G928" s="379"/>
      <c r="H928" s="379"/>
      <c r="I928" s="379"/>
      <c r="J928" s="380"/>
      <c r="K928" s="550"/>
      <c r="L928" s="380"/>
      <c r="M928" s="379"/>
      <c r="N928" s="379"/>
      <c r="O928" s="379"/>
      <c r="P928" s="380"/>
      <c r="S928" s="379"/>
    </row>
    <row r="929" spans="1:19" s="371" customFormat="1">
      <c r="A929" s="379"/>
      <c r="B929" s="379"/>
      <c r="C929" s="379"/>
      <c r="D929" s="379"/>
      <c r="E929" s="379"/>
      <c r="F929" s="379"/>
      <c r="G929" s="379"/>
      <c r="H929" s="379"/>
      <c r="I929" s="379"/>
      <c r="J929" s="380"/>
      <c r="K929" s="550"/>
      <c r="L929" s="380"/>
      <c r="M929" s="379"/>
      <c r="N929" s="379"/>
      <c r="O929" s="379"/>
      <c r="P929" s="380"/>
      <c r="S929" s="379"/>
    </row>
    <row r="930" spans="1:19" s="371" customFormat="1">
      <c r="A930" s="379"/>
      <c r="B930" s="379"/>
      <c r="C930" s="379"/>
      <c r="D930" s="379"/>
      <c r="E930" s="379"/>
      <c r="F930" s="379"/>
      <c r="G930" s="379"/>
      <c r="H930" s="379"/>
      <c r="I930" s="379"/>
      <c r="J930" s="380"/>
      <c r="K930" s="550"/>
      <c r="L930" s="380"/>
      <c r="M930" s="379"/>
      <c r="N930" s="379"/>
      <c r="O930" s="379"/>
      <c r="P930" s="380"/>
      <c r="S930" s="379"/>
    </row>
    <row r="931" spans="1:19" s="371" customFormat="1">
      <c r="A931" s="379"/>
      <c r="B931" s="379"/>
      <c r="C931" s="379"/>
      <c r="D931" s="379"/>
      <c r="E931" s="379"/>
      <c r="F931" s="379"/>
      <c r="G931" s="379"/>
      <c r="H931" s="379"/>
      <c r="I931" s="379"/>
      <c r="J931" s="380"/>
      <c r="K931" s="550"/>
      <c r="L931" s="380"/>
      <c r="M931" s="379"/>
      <c r="N931" s="379"/>
      <c r="O931" s="379"/>
      <c r="P931" s="380"/>
      <c r="S931" s="379"/>
    </row>
    <row r="932" spans="1:19" s="371" customFormat="1">
      <c r="A932" s="379"/>
      <c r="B932" s="379"/>
      <c r="C932" s="379"/>
      <c r="D932" s="379"/>
      <c r="E932" s="379"/>
      <c r="F932" s="379"/>
      <c r="G932" s="379"/>
      <c r="H932" s="379"/>
      <c r="I932" s="379"/>
      <c r="J932" s="380"/>
      <c r="K932" s="550"/>
      <c r="L932" s="380"/>
      <c r="M932" s="379"/>
      <c r="N932" s="379"/>
      <c r="O932" s="379"/>
      <c r="P932" s="380"/>
      <c r="S932" s="379"/>
    </row>
    <row r="933" spans="1:19" s="371" customFormat="1">
      <c r="A933" s="379"/>
      <c r="B933" s="379"/>
      <c r="C933" s="379"/>
      <c r="D933" s="379"/>
      <c r="E933" s="379"/>
      <c r="F933" s="379"/>
      <c r="G933" s="379"/>
      <c r="H933" s="379"/>
      <c r="I933" s="379"/>
      <c r="J933" s="380"/>
      <c r="K933" s="550"/>
      <c r="L933" s="380"/>
      <c r="M933" s="379"/>
      <c r="N933" s="379"/>
      <c r="O933" s="379"/>
      <c r="P933" s="380"/>
      <c r="S933" s="379"/>
    </row>
    <row r="934" spans="1:19" s="371" customFormat="1">
      <c r="A934" s="379"/>
      <c r="B934" s="379"/>
      <c r="C934" s="379"/>
      <c r="D934" s="379"/>
      <c r="E934" s="379"/>
      <c r="F934" s="379"/>
      <c r="G934" s="379"/>
      <c r="H934" s="379"/>
      <c r="I934" s="379"/>
      <c r="J934" s="380"/>
      <c r="K934" s="550"/>
      <c r="L934" s="380"/>
      <c r="M934" s="379"/>
      <c r="N934" s="379"/>
      <c r="O934" s="379"/>
      <c r="P934" s="380"/>
      <c r="S934" s="379"/>
    </row>
    <row r="935" spans="1:19" s="371" customFormat="1">
      <c r="A935" s="379"/>
      <c r="B935" s="379"/>
      <c r="C935" s="379"/>
      <c r="D935" s="379"/>
      <c r="E935" s="379"/>
      <c r="F935" s="379"/>
      <c r="G935" s="379"/>
      <c r="H935" s="379"/>
      <c r="I935" s="379"/>
      <c r="J935" s="380"/>
      <c r="K935" s="550"/>
      <c r="L935" s="380"/>
      <c r="M935" s="379"/>
      <c r="N935" s="379"/>
      <c r="O935" s="379"/>
      <c r="P935" s="380"/>
      <c r="S935" s="379"/>
    </row>
    <row r="936" spans="1:19" s="371" customFormat="1">
      <c r="A936" s="379"/>
      <c r="B936" s="379"/>
      <c r="C936" s="379"/>
      <c r="D936" s="379"/>
      <c r="E936" s="379"/>
      <c r="F936" s="379"/>
      <c r="G936" s="379"/>
      <c r="H936" s="379"/>
      <c r="I936" s="379"/>
      <c r="J936" s="380"/>
      <c r="K936" s="550"/>
      <c r="L936" s="380"/>
      <c r="M936" s="379"/>
      <c r="N936" s="379"/>
      <c r="O936" s="379"/>
      <c r="P936" s="380"/>
      <c r="S936" s="379"/>
    </row>
    <row r="937" spans="1:19" s="371" customFormat="1">
      <c r="A937" s="379"/>
      <c r="B937" s="379"/>
      <c r="C937" s="379"/>
      <c r="D937" s="379"/>
      <c r="E937" s="379"/>
      <c r="F937" s="379"/>
      <c r="G937" s="379"/>
      <c r="H937" s="379"/>
      <c r="I937" s="379"/>
      <c r="J937" s="380"/>
      <c r="K937" s="550"/>
      <c r="L937" s="380"/>
      <c r="M937" s="379"/>
      <c r="N937" s="379"/>
      <c r="O937" s="379"/>
      <c r="P937" s="380"/>
      <c r="S937" s="379"/>
    </row>
    <row r="938" spans="1:19" s="371" customFormat="1">
      <c r="A938" s="379"/>
      <c r="B938" s="379"/>
      <c r="C938" s="379"/>
      <c r="D938" s="379"/>
      <c r="E938" s="379"/>
      <c r="F938" s="379"/>
      <c r="G938" s="379"/>
      <c r="H938" s="379"/>
      <c r="I938" s="379"/>
      <c r="J938" s="380"/>
      <c r="K938" s="550"/>
      <c r="L938" s="380"/>
      <c r="M938" s="379"/>
      <c r="N938" s="379"/>
      <c r="O938" s="379"/>
      <c r="P938" s="380"/>
      <c r="S938" s="379"/>
    </row>
    <row r="939" spans="1:19" s="371" customFormat="1">
      <c r="A939" s="379"/>
      <c r="B939" s="379"/>
      <c r="C939" s="379"/>
      <c r="D939" s="379"/>
      <c r="E939" s="379"/>
      <c r="F939" s="379"/>
      <c r="G939" s="379"/>
      <c r="H939" s="379"/>
      <c r="I939" s="379"/>
      <c r="J939" s="380"/>
      <c r="K939" s="550"/>
      <c r="L939" s="380"/>
      <c r="M939" s="379"/>
      <c r="N939" s="379"/>
      <c r="O939" s="379"/>
      <c r="P939" s="380"/>
      <c r="S939" s="379"/>
    </row>
    <row r="940" spans="1:19" s="371" customFormat="1">
      <c r="A940" s="379"/>
      <c r="B940" s="379"/>
      <c r="C940" s="379"/>
      <c r="D940" s="379"/>
      <c r="E940" s="379"/>
      <c r="F940" s="379"/>
      <c r="G940" s="379"/>
      <c r="H940" s="379"/>
      <c r="I940" s="379"/>
      <c r="J940" s="380"/>
      <c r="K940" s="550"/>
      <c r="L940" s="380"/>
      <c r="M940" s="379"/>
      <c r="N940" s="379"/>
      <c r="O940" s="379"/>
      <c r="P940" s="380"/>
      <c r="S940" s="379"/>
    </row>
    <row r="941" spans="1:19" s="371" customFormat="1">
      <c r="A941" s="379"/>
      <c r="B941" s="379"/>
      <c r="C941" s="379"/>
      <c r="D941" s="379"/>
      <c r="E941" s="379"/>
      <c r="F941" s="379"/>
      <c r="G941" s="379"/>
      <c r="H941" s="379"/>
      <c r="I941" s="379"/>
      <c r="J941" s="380"/>
      <c r="K941" s="550"/>
      <c r="L941" s="380"/>
      <c r="M941" s="379"/>
      <c r="N941" s="379"/>
      <c r="O941" s="379"/>
      <c r="P941" s="380"/>
      <c r="S941" s="379"/>
    </row>
    <row r="942" spans="1:19" s="371" customFormat="1">
      <c r="A942" s="379"/>
      <c r="B942" s="379"/>
      <c r="C942" s="379"/>
      <c r="D942" s="379"/>
      <c r="E942" s="379"/>
      <c r="F942" s="379"/>
      <c r="G942" s="379"/>
      <c r="H942" s="379"/>
      <c r="I942" s="379"/>
      <c r="J942" s="380"/>
      <c r="K942" s="550"/>
      <c r="L942" s="380"/>
      <c r="M942" s="379"/>
      <c r="N942" s="379"/>
      <c r="O942" s="379"/>
      <c r="P942" s="380"/>
      <c r="S942" s="379"/>
    </row>
    <row r="943" spans="1:19" s="371" customFormat="1">
      <c r="A943" s="379"/>
      <c r="B943" s="379"/>
      <c r="C943" s="379"/>
      <c r="D943" s="379"/>
      <c r="E943" s="379"/>
      <c r="F943" s="379"/>
      <c r="G943" s="379"/>
      <c r="H943" s="379"/>
      <c r="I943" s="379"/>
      <c r="J943" s="380"/>
      <c r="K943" s="550"/>
      <c r="L943" s="380"/>
      <c r="M943" s="379"/>
      <c r="N943" s="379"/>
      <c r="O943" s="379"/>
      <c r="P943" s="380"/>
      <c r="S943" s="379"/>
    </row>
    <row r="944" spans="1:19" s="371" customFormat="1">
      <c r="A944" s="379"/>
      <c r="B944" s="379"/>
      <c r="C944" s="379"/>
      <c r="D944" s="379"/>
      <c r="E944" s="379"/>
      <c r="F944" s="379"/>
      <c r="G944" s="379"/>
      <c r="H944" s="379"/>
      <c r="I944" s="379"/>
      <c r="J944" s="380"/>
      <c r="K944" s="550"/>
      <c r="L944" s="380"/>
      <c r="M944" s="379"/>
      <c r="N944" s="379"/>
      <c r="O944" s="379"/>
      <c r="P944" s="380"/>
      <c r="S944" s="379"/>
    </row>
    <row r="945" spans="1:19" s="371" customFormat="1">
      <c r="A945" s="379"/>
      <c r="B945" s="379"/>
      <c r="C945" s="379"/>
      <c r="D945" s="379"/>
      <c r="E945" s="379"/>
      <c r="F945" s="379"/>
      <c r="G945" s="379"/>
      <c r="H945" s="379"/>
      <c r="I945" s="379"/>
      <c r="J945" s="380"/>
      <c r="K945" s="550"/>
      <c r="L945" s="380"/>
      <c r="M945" s="379"/>
      <c r="N945" s="379"/>
      <c r="O945" s="379"/>
      <c r="P945" s="380"/>
      <c r="S945" s="379"/>
    </row>
    <row r="946" spans="1:19" s="371" customFormat="1">
      <c r="A946" s="379"/>
      <c r="B946" s="379"/>
      <c r="C946" s="379"/>
      <c r="D946" s="379"/>
      <c r="E946" s="379"/>
      <c r="F946" s="379"/>
      <c r="G946" s="379"/>
      <c r="H946" s="379"/>
      <c r="I946" s="379"/>
      <c r="J946" s="380"/>
      <c r="K946" s="550"/>
      <c r="L946" s="380"/>
      <c r="M946" s="379"/>
      <c r="N946" s="379"/>
      <c r="O946" s="379"/>
      <c r="P946" s="380"/>
      <c r="S946" s="379"/>
    </row>
    <row r="947" spans="1:19" s="371" customFormat="1">
      <c r="A947" s="379"/>
      <c r="B947" s="379"/>
      <c r="C947" s="379"/>
      <c r="D947" s="379"/>
      <c r="E947" s="379"/>
      <c r="F947" s="379"/>
      <c r="G947" s="379"/>
      <c r="H947" s="379"/>
      <c r="I947" s="379"/>
      <c r="J947" s="380"/>
      <c r="K947" s="550"/>
      <c r="L947" s="380"/>
      <c r="M947" s="379"/>
      <c r="N947" s="379"/>
      <c r="O947" s="379"/>
      <c r="P947" s="380"/>
      <c r="S947" s="379"/>
    </row>
    <row r="948" spans="1:19" s="371" customFormat="1">
      <c r="A948" s="379"/>
      <c r="B948" s="379"/>
      <c r="C948" s="379"/>
      <c r="D948" s="379"/>
      <c r="E948" s="379"/>
      <c r="F948" s="379"/>
      <c r="G948" s="379"/>
      <c r="H948" s="379"/>
      <c r="I948" s="379"/>
      <c r="J948" s="380"/>
      <c r="K948" s="550"/>
      <c r="L948" s="380"/>
      <c r="M948" s="379"/>
      <c r="N948" s="379"/>
      <c r="O948" s="379"/>
      <c r="P948" s="380"/>
      <c r="S948" s="379"/>
    </row>
    <row r="949" spans="1:19" s="371" customFormat="1">
      <c r="A949" s="379"/>
      <c r="B949" s="379"/>
      <c r="C949" s="379"/>
      <c r="D949" s="379"/>
      <c r="E949" s="379"/>
      <c r="F949" s="379"/>
      <c r="G949" s="379"/>
      <c r="H949" s="379"/>
      <c r="I949" s="379"/>
      <c r="J949" s="380"/>
      <c r="K949" s="550"/>
      <c r="L949" s="380"/>
      <c r="M949" s="379"/>
      <c r="N949" s="379"/>
      <c r="O949" s="379"/>
      <c r="P949" s="380"/>
      <c r="S949" s="379"/>
    </row>
    <row r="950" spans="1:19" s="371" customFormat="1">
      <c r="A950" s="379"/>
      <c r="B950" s="379"/>
      <c r="C950" s="379"/>
      <c r="D950" s="379"/>
      <c r="E950" s="379"/>
      <c r="F950" s="379"/>
      <c r="G950" s="379"/>
      <c r="H950" s="379"/>
      <c r="I950" s="379"/>
      <c r="J950" s="380"/>
      <c r="K950" s="550"/>
      <c r="L950" s="380"/>
      <c r="M950" s="379"/>
      <c r="N950" s="379"/>
      <c r="O950" s="379"/>
      <c r="P950" s="380"/>
      <c r="S950" s="379"/>
    </row>
    <row r="951" spans="1:19" s="371" customFormat="1">
      <c r="A951" s="379"/>
      <c r="B951" s="379"/>
      <c r="C951" s="379"/>
      <c r="D951" s="379"/>
      <c r="E951" s="379"/>
      <c r="F951" s="379"/>
      <c r="G951" s="379"/>
      <c r="H951" s="379"/>
      <c r="I951" s="379"/>
      <c r="J951" s="380"/>
      <c r="K951" s="550"/>
      <c r="L951" s="380"/>
      <c r="M951" s="379"/>
      <c r="N951" s="379"/>
      <c r="O951" s="379"/>
      <c r="P951" s="380"/>
      <c r="S951" s="379"/>
    </row>
    <row r="952" spans="1:19" s="371" customFormat="1">
      <c r="A952" s="379"/>
      <c r="B952" s="379"/>
      <c r="C952" s="379"/>
      <c r="D952" s="379"/>
      <c r="E952" s="379"/>
      <c r="F952" s="379"/>
      <c r="G952" s="379"/>
      <c r="H952" s="379"/>
      <c r="I952" s="379"/>
      <c r="J952" s="380"/>
      <c r="K952" s="550"/>
      <c r="L952" s="380"/>
      <c r="M952" s="379"/>
      <c r="N952" s="379"/>
      <c r="O952" s="379"/>
      <c r="P952" s="380"/>
      <c r="S952" s="379"/>
    </row>
    <row r="953" spans="1:19" s="371" customFormat="1">
      <c r="A953" s="379"/>
      <c r="B953" s="379"/>
      <c r="C953" s="379"/>
      <c r="D953" s="379"/>
      <c r="E953" s="379"/>
      <c r="F953" s="379"/>
      <c r="G953" s="379"/>
      <c r="H953" s="379"/>
      <c r="I953" s="379"/>
      <c r="J953" s="380"/>
      <c r="K953" s="550"/>
      <c r="L953" s="380"/>
      <c r="M953" s="379"/>
      <c r="N953" s="379"/>
      <c r="O953" s="379"/>
      <c r="P953" s="380"/>
      <c r="S953" s="379"/>
    </row>
    <row r="954" spans="1:19" s="371" customFormat="1">
      <c r="A954" s="379"/>
      <c r="B954" s="379"/>
      <c r="C954" s="379"/>
      <c r="D954" s="379"/>
      <c r="E954" s="379"/>
      <c r="F954" s="379"/>
      <c r="G954" s="379"/>
      <c r="H954" s="379"/>
      <c r="I954" s="379"/>
      <c r="J954" s="380"/>
      <c r="K954" s="550"/>
      <c r="L954" s="380"/>
      <c r="M954" s="379"/>
      <c r="N954" s="379"/>
      <c r="O954" s="379"/>
      <c r="P954" s="380"/>
      <c r="S954" s="379"/>
    </row>
    <row r="955" spans="1:19" s="371" customFormat="1">
      <c r="A955" s="379"/>
      <c r="B955" s="379"/>
      <c r="C955" s="379"/>
      <c r="D955" s="379"/>
      <c r="E955" s="379"/>
      <c r="F955" s="379"/>
      <c r="G955" s="379"/>
      <c r="H955" s="379"/>
      <c r="I955" s="379"/>
      <c r="J955" s="380"/>
      <c r="K955" s="550"/>
      <c r="L955" s="380"/>
      <c r="M955" s="379"/>
      <c r="N955" s="379"/>
      <c r="O955" s="379"/>
      <c r="P955" s="380"/>
      <c r="S955" s="379"/>
    </row>
    <row r="956" spans="1:19" s="371" customFormat="1">
      <c r="A956" s="379"/>
      <c r="B956" s="379"/>
      <c r="C956" s="379"/>
      <c r="D956" s="379"/>
      <c r="E956" s="379"/>
      <c r="F956" s="379"/>
      <c r="G956" s="379"/>
      <c r="H956" s="379"/>
      <c r="I956" s="379"/>
      <c r="J956" s="380"/>
      <c r="K956" s="550"/>
      <c r="L956" s="380"/>
      <c r="M956" s="379"/>
      <c r="N956" s="379"/>
      <c r="O956" s="379"/>
      <c r="P956" s="380"/>
      <c r="S956" s="379"/>
    </row>
    <row r="957" spans="1:19" s="371" customFormat="1">
      <c r="A957" s="379"/>
      <c r="B957" s="379"/>
      <c r="C957" s="379"/>
      <c r="D957" s="379"/>
      <c r="E957" s="379"/>
      <c r="F957" s="379"/>
      <c r="G957" s="379"/>
      <c r="H957" s="379"/>
      <c r="I957" s="379"/>
      <c r="J957" s="380"/>
      <c r="K957" s="550"/>
      <c r="L957" s="380"/>
      <c r="M957" s="379"/>
      <c r="N957" s="379"/>
      <c r="O957" s="379"/>
      <c r="P957" s="380"/>
      <c r="S957" s="379"/>
    </row>
    <row r="958" spans="1:19" s="371" customFormat="1">
      <c r="A958" s="379"/>
      <c r="B958" s="379"/>
      <c r="C958" s="379"/>
      <c r="D958" s="379"/>
      <c r="E958" s="379"/>
      <c r="F958" s="379"/>
      <c r="G958" s="379"/>
      <c r="H958" s="379"/>
      <c r="I958" s="379"/>
      <c r="J958" s="380"/>
      <c r="K958" s="550"/>
      <c r="L958" s="380"/>
      <c r="M958" s="379"/>
      <c r="N958" s="379"/>
      <c r="O958" s="379"/>
      <c r="P958" s="380"/>
      <c r="S958" s="379"/>
    </row>
    <row r="959" spans="1:19" s="371" customFormat="1">
      <c r="A959" s="379"/>
      <c r="B959" s="379"/>
      <c r="C959" s="379"/>
      <c r="D959" s="379"/>
      <c r="E959" s="379"/>
      <c r="F959" s="379"/>
      <c r="G959" s="379"/>
      <c r="H959" s="379"/>
      <c r="I959" s="379"/>
      <c r="J959" s="380"/>
      <c r="K959" s="550"/>
      <c r="L959" s="380"/>
      <c r="M959" s="379"/>
      <c r="N959" s="379"/>
      <c r="O959" s="379"/>
      <c r="P959" s="380"/>
      <c r="S959" s="379"/>
    </row>
    <row r="960" spans="1:19" s="371" customFormat="1">
      <c r="A960" s="379"/>
      <c r="B960" s="379"/>
      <c r="C960" s="379"/>
      <c r="D960" s="379"/>
      <c r="E960" s="379"/>
      <c r="F960" s="379"/>
      <c r="G960" s="379"/>
      <c r="H960" s="379"/>
      <c r="I960" s="379"/>
      <c r="J960" s="380"/>
      <c r="K960" s="550"/>
      <c r="L960" s="380"/>
      <c r="M960" s="379"/>
      <c r="N960" s="379"/>
      <c r="O960" s="379"/>
      <c r="P960" s="380"/>
      <c r="S960" s="379"/>
    </row>
    <row r="961" spans="1:19" s="371" customFormat="1">
      <c r="A961" s="379"/>
      <c r="B961" s="379"/>
      <c r="C961" s="379"/>
      <c r="D961" s="379"/>
      <c r="E961" s="379"/>
      <c r="F961" s="379"/>
      <c r="G961" s="379"/>
      <c r="H961" s="379"/>
      <c r="I961" s="379"/>
      <c r="J961" s="380"/>
      <c r="K961" s="550"/>
      <c r="L961" s="380"/>
      <c r="M961" s="379"/>
      <c r="N961" s="379"/>
      <c r="O961" s="379"/>
      <c r="P961" s="380"/>
      <c r="S961" s="379"/>
    </row>
    <row r="962" spans="1:19" s="371" customFormat="1">
      <c r="A962" s="379"/>
      <c r="B962" s="379"/>
      <c r="C962" s="379"/>
      <c r="D962" s="379"/>
      <c r="E962" s="379"/>
      <c r="F962" s="379"/>
      <c r="G962" s="379"/>
      <c r="H962" s="379"/>
      <c r="I962" s="379"/>
      <c r="J962" s="380"/>
      <c r="K962" s="550"/>
      <c r="L962" s="380"/>
      <c r="M962" s="379"/>
      <c r="N962" s="379"/>
      <c r="O962" s="379"/>
      <c r="P962" s="380"/>
      <c r="S962" s="379"/>
    </row>
    <row r="963" spans="1:19" s="371" customFormat="1">
      <c r="A963" s="379"/>
      <c r="B963" s="379"/>
      <c r="C963" s="379"/>
      <c r="D963" s="379"/>
      <c r="E963" s="379"/>
      <c r="F963" s="379"/>
      <c r="G963" s="379"/>
      <c r="H963" s="379"/>
      <c r="I963" s="379"/>
      <c r="J963" s="380"/>
      <c r="K963" s="550"/>
      <c r="L963" s="380"/>
      <c r="M963" s="379"/>
      <c r="N963" s="379"/>
      <c r="O963" s="379"/>
      <c r="P963" s="380"/>
      <c r="S963" s="379"/>
    </row>
    <row r="964" spans="1:19" s="371" customFormat="1">
      <c r="A964" s="379"/>
      <c r="B964" s="379"/>
      <c r="C964" s="379"/>
      <c r="D964" s="379"/>
      <c r="E964" s="379"/>
      <c r="F964" s="379"/>
      <c r="G964" s="379"/>
      <c r="H964" s="379"/>
      <c r="I964" s="379"/>
      <c r="J964" s="380"/>
      <c r="K964" s="550"/>
      <c r="L964" s="380"/>
      <c r="M964" s="379"/>
      <c r="N964" s="379"/>
      <c r="O964" s="379"/>
      <c r="P964" s="380"/>
      <c r="S964" s="379"/>
    </row>
    <row r="965" spans="1:19" s="371" customFormat="1">
      <c r="A965" s="379"/>
      <c r="B965" s="379"/>
      <c r="C965" s="379"/>
      <c r="D965" s="379"/>
      <c r="E965" s="379"/>
      <c r="F965" s="379"/>
      <c r="G965" s="379"/>
      <c r="H965" s="379"/>
      <c r="I965" s="379"/>
      <c r="J965" s="380"/>
      <c r="K965" s="550"/>
      <c r="L965" s="380"/>
      <c r="M965" s="379"/>
      <c r="N965" s="379"/>
      <c r="O965" s="379"/>
      <c r="P965" s="380"/>
      <c r="S965" s="379"/>
    </row>
    <row r="966" spans="1:19" s="371" customFormat="1">
      <c r="A966" s="379"/>
      <c r="B966" s="379"/>
      <c r="C966" s="379"/>
      <c r="D966" s="379"/>
      <c r="E966" s="379"/>
      <c r="F966" s="379"/>
      <c r="G966" s="379"/>
      <c r="H966" s="379"/>
      <c r="I966" s="379"/>
      <c r="J966" s="380"/>
      <c r="K966" s="550"/>
      <c r="L966" s="380"/>
      <c r="M966" s="379"/>
      <c r="N966" s="379"/>
      <c r="O966" s="379"/>
      <c r="P966" s="380"/>
      <c r="S966" s="379"/>
    </row>
    <row r="967" spans="1:19" s="371" customFormat="1">
      <c r="A967" s="379"/>
      <c r="B967" s="379"/>
      <c r="C967" s="379"/>
      <c r="D967" s="379"/>
      <c r="E967" s="379"/>
      <c r="F967" s="379"/>
      <c r="G967" s="379"/>
      <c r="H967" s="379"/>
      <c r="I967" s="379"/>
      <c r="J967" s="380"/>
      <c r="K967" s="550"/>
      <c r="L967" s="380"/>
      <c r="M967" s="379"/>
      <c r="N967" s="379"/>
      <c r="O967" s="379"/>
      <c r="P967" s="380"/>
      <c r="S967" s="379"/>
    </row>
    <row r="968" spans="1:19" s="371" customFormat="1">
      <c r="A968" s="379"/>
      <c r="B968" s="379"/>
      <c r="C968" s="379"/>
      <c r="D968" s="379"/>
      <c r="E968" s="379"/>
      <c r="F968" s="379"/>
      <c r="G968" s="379"/>
      <c r="H968" s="379"/>
      <c r="I968" s="379"/>
      <c r="J968" s="380"/>
      <c r="K968" s="550"/>
      <c r="L968" s="380"/>
      <c r="M968" s="379"/>
      <c r="N968" s="379"/>
      <c r="O968" s="379"/>
      <c r="P968" s="380"/>
      <c r="S968" s="379"/>
    </row>
    <row r="969" spans="1:19" s="371" customFormat="1">
      <c r="A969" s="379"/>
      <c r="B969" s="379"/>
      <c r="C969" s="379"/>
      <c r="D969" s="379"/>
      <c r="E969" s="379"/>
      <c r="F969" s="379"/>
      <c r="G969" s="379"/>
      <c r="H969" s="379"/>
      <c r="I969" s="379"/>
      <c r="J969" s="380"/>
      <c r="K969" s="550"/>
      <c r="L969" s="380"/>
      <c r="M969" s="379"/>
      <c r="N969" s="379"/>
      <c r="O969" s="379"/>
      <c r="P969" s="380"/>
      <c r="S969" s="379"/>
    </row>
    <row r="970" spans="1:19" s="371" customFormat="1">
      <c r="A970" s="379"/>
      <c r="B970" s="379"/>
      <c r="C970" s="379"/>
      <c r="D970" s="379"/>
      <c r="E970" s="379"/>
      <c r="F970" s="379"/>
      <c r="G970" s="379"/>
      <c r="H970" s="379"/>
      <c r="I970" s="379"/>
      <c r="J970" s="380"/>
      <c r="K970" s="550"/>
      <c r="L970" s="380"/>
      <c r="M970" s="379"/>
      <c r="N970" s="379"/>
      <c r="O970" s="379"/>
      <c r="P970" s="380"/>
      <c r="S970" s="379"/>
    </row>
    <row r="971" spans="1:19" s="371" customFormat="1">
      <c r="A971" s="379"/>
      <c r="B971" s="379"/>
      <c r="C971" s="379"/>
      <c r="D971" s="379"/>
      <c r="E971" s="379"/>
      <c r="F971" s="379"/>
      <c r="G971" s="379"/>
      <c r="H971" s="379"/>
      <c r="I971" s="379"/>
      <c r="J971" s="380"/>
      <c r="K971" s="550"/>
      <c r="L971" s="380"/>
      <c r="M971" s="379"/>
      <c r="N971" s="379"/>
      <c r="O971" s="379"/>
      <c r="P971" s="380"/>
      <c r="S971" s="379"/>
    </row>
    <row r="972" spans="1:19" s="371" customFormat="1">
      <c r="A972" s="379"/>
      <c r="B972" s="379"/>
      <c r="C972" s="379"/>
      <c r="D972" s="379"/>
      <c r="E972" s="379"/>
      <c r="F972" s="379"/>
      <c r="G972" s="379"/>
      <c r="H972" s="379"/>
      <c r="I972" s="379"/>
      <c r="J972" s="380"/>
      <c r="K972" s="550"/>
      <c r="L972" s="380"/>
      <c r="M972" s="379"/>
      <c r="N972" s="379"/>
      <c r="O972" s="379"/>
      <c r="P972" s="380"/>
      <c r="S972" s="379"/>
    </row>
    <row r="973" spans="1:19" s="371" customFormat="1">
      <c r="A973" s="379"/>
      <c r="B973" s="379"/>
      <c r="C973" s="379"/>
      <c r="D973" s="379"/>
      <c r="E973" s="379"/>
      <c r="F973" s="379"/>
      <c r="G973" s="379"/>
      <c r="H973" s="379"/>
      <c r="I973" s="379"/>
      <c r="J973" s="380"/>
      <c r="K973" s="550"/>
      <c r="L973" s="380"/>
      <c r="M973" s="379"/>
      <c r="N973" s="379"/>
      <c r="O973" s="379"/>
      <c r="P973" s="380"/>
      <c r="S973" s="379"/>
    </row>
    <row r="974" spans="1:19" s="371" customFormat="1">
      <c r="A974" s="379"/>
      <c r="B974" s="379"/>
      <c r="C974" s="379"/>
      <c r="D974" s="379"/>
      <c r="E974" s="379"/>
      <c r="F974" s="379"/>
      <c r="G974" s="379"/>
      <c r="H974" s="379"/>
      <c r="I974" s="379"/>
      <c r="J974" s="380"/>
      <c r="K974" s="550"/>
      <c r="L974" s="380"/>
      <c r="M974" s="379"/>
      <c r="N974" s="379"/>
      <c r="O974" s="379"/>
      <c r="P974" s="380"/>
      <c r="S974" s="379"/>
    </row>
    <row r="975" spans="1:19" s="371" customFormat="1">
      <c r="A975" s="379"/>
      <c r="B975" s="379"/>
      <c r="C975" s="379"/>
      <c r="D975" s="379"/>
      <c r="E975" s="379"/>
      <c r="F975" s="379"/>
      <c r="G975" s="379"/>
      <c r="H975" s="379"/>
      <c r="I975" s="379"/>
      <c r="J975" s="380"/>
      <c r="K975" s="550"/>
      <c r="L975" s="380"/>
      <c r="M975" s="379"/>
      <c r="N975" s="379"/>
      <c r="O975" s="379"/>
      <c r="P975" s="380"/>
      <c r="S975" s="379"/>
    </row>
    <row r="976" spans="1:19" s="371" customFormat="1">
      <c r="A976" s="379"/>
      <c r="B976" s="379"/>
      <c r="C976" s="379"/>
      <c r="D976" s="379"/>
      <c r="E976" s="379"/>
      <c r="F976" s="379"/>
      <c r="G976" s="379"/>
      <c r="H976" s="379"/>
      <c r="I976" s="379"/>
      <c r="J976" s="380"/>
      <c r="K976" s="550"/>
      <c r="L976" s="380"/>
      <c r="M976" s="379"/>
      <c r="N976" s="379"/>
      <c r="O976" s="379"/>
      <c r="P976" s="380"/>
      <c r="S976" s="379"/>
    </row>
    <row r="977" spans="1:19" s="371" customFormat="1">
      <c r="A977" s="379"/>
      <c r="B977" s="379"/>
      <c r="C977" s="379"/>
      <c r="D977" s="379"/>
      <c r="E977" s="379"/>
      <c r="F977" s="379"/>
      <c r="G977" s="379"/>
      <c r="H977" s="379"/>
      <c r="I977" s="379"/>
      <c r="J977" s="380"/>
      <c r="K977" s="550"/>
      <c r="L977" s="380"/>
      <c r="M977" s="379"/>
      <c r="N977" s="379"/>
      <c r="O977" s="379"/>
      <c r="P977" s="380"/>
      <c r="S977" s="379"/>
    </row>
    <row r="978" spans="1:19" s="371" customFormat="1">
      <c r="A978" s="379"/>
      <c r="B978" s="379"/>
      <c r="C978" s="379"/>
      <c r="D978" s="379"/>
      <c r="E978" s="379"/>
      <c r="F978" s="379"/>
      <c r="G978" s="379"/>
      <c r="H978" s="379"/>
      <c r="I978" s="379"/>
      <c r="J978" s="380"/>
      <c r="K978" s="550"/>
      <c r="L978" s="380"/>
      <c r="M978" s="379"/>
      <c r="N978" s="379"/>
      <c r="O978" s="379"/>
      <c r="P978" s="380"/>
      <c r="S978" s="379"/>
    </row>
    <row r="979" spans="1:19" s="371" customFormat="1">
      <c r="A979" s="379"/>
      <c r="B979" s="379"/>
      <c r="C979" s="379"/>
      <c r="D979" s="379"/>
      <c r="E979" s="379"/>
      <c r="F979" s="379"/>
      <c r="G979" s="379"/>
      <c r="H979" s="379"/>
      <c r="I979" s="379"/>
      <c r="J979" s="380"/>
      <c r="K979" s="550"/>
      <c r="L979" s="380"/>
      <c r="M979" s="379"/>
      <c r="N979" s="379"/>
      <c r="O979" s="379"/>
      <c r="P979" s="380"/>
      <c r="S979" s="379"/>
    </row>
    <row r="980" spans="1:19" s="371" customFormat="1">
      <c r="A980" s="379"/>
      <c r="B980" s="379"/>
      <c r="C980" s="379"/>
      <c r="D980" s="379"/>
      <c r="E980" s="379"/>
      <c r="F980" s="379"/>
      <c r="G980" s="379"/>
      <c r="H980" s="379"/>
      <c r="I980" s="379"/>
      <c r="J980" s="380"/>
      <c r="K980" s="550"/>
      <c r="L980" s="380"/>
      <c r="M980" s="379"/>
      <c r="N980" s="379"/>
      <c r="O980" s="379"/>
      <c r="P980" s="380"/>
      <c r="S980" s="379"/>
    </row>
    <row r="981" spans="1:19" s="371" customFormat="1">
      <c r="A981" s="379"/>
      <c r="B981" s="379"/>
      <c r="C981" s="379"/>
      <c r="D981" s="379"/>
      <c r="E981" s="379"/>
      <c r="F981" s="379"/>
      <c r="G981" s="379"/>
      <c r="H981" s="379"/>
      <c r="I981" s="379"/>
      <c r="J981" s="380"/>
      <c r="K981" s="550"/>
      <c r="L981" s="380"/>
      <c r="M981" s="379"/>
      <c r="N981" s="379"/>
      <c r="O981" s="379"/>
      <c r="P981" s="380"/>
      <c r="S981" s="379"/>
    </row>
    <row r="982" spans="1:19" s="371" customFormat="1">
      <c r="A982" s="379"/>
      <c r="B982" s="379"/>
      <c r="C982" s="379"/>
      <c r="D982" s="379"/>
      <c r="E982" s="379"/>
      <c r="F982" s="379"/>
      <c r="G982" s="379"/>
      <c r="H982" s="379"/>
      <c r="I982" s="379"/>
      <c r="J982" s="380"/>
      <c r="K982" s="550"/>
      <c r="L982" s="380"/>
      <c r="M982" s="379"/>
      <c r="N982" s="379"/>
      <c r="O982" s="379"/>
      <c r="P982" s="380"/>
      <c r="S982" s="379"/>
    </row>
    <row r="983" spans="1:19" s="371" customFormat="1">
      <c r="A983" s="379"/>
      <c r="B983" s="379"/>
      <c r="C983" s="379"/>
      <c r="D983" s="379"/>
      <c r="E983" s="379"/>
      <c r="F983" s="379"/>
      <c r="G983" s="379"/>
      <c r="H983" s="379"/>
      <c r="I983" s="379"/>
      <c r="J983" s="380"/>
      <c r="K983" s="550"/>
      <c r="L983" s="380"/>
      <c r="M983" s="379"/>
      <c r="N983" s="379"/>
      <c r="O983" s="379"/>
      <c r="P983" s="380"/>
      <c r="S983" s="379"/>
    </row>
    <row r="984" spans="1:19" s="371" customFormat="1">
      <c r="A984" s="379"/>
      <c r="B984" s="379"/>
      <c r="C984" s="379"/>
      <c r="D984" s="379"/>
      <c r="E984" s="379"/>
      <c r="F984" s="379"/>
      <c r="G984" s="379"/>
      <c r="H984" s="379"/>
      <c r="I984" s="379"/>
      <c r="J984" s="380"/>
      <c r="K984" s="550"/>
      <c r="L984" s="380"/>
      <c r="M984" s="379"/>
      <c r="N984" s="379"/>
      <c r="O984" s="379"/>
      <c r="P984" s="380"/>
      <c r="S984" s="379"/>
    </row>
    <row r="985" spans="1:19" s="371" customFormat="1">
      <c r="A985" s="379"/>
      <c r="B985" s="379"/>
      <c r="C985" s="379"/>
      <c r="D985" s="379"/>
      <c r="E985" s="379"/>
      <c r="F985" s="379"/>
      <c r="G985" s="379"/>
      <c r="H985" s="379"/>
      <c r="I985" s="379"/>
      <c r="J985" s="380"/>
      <c r="K985" s="550"/>
      <c r="L985" s="380"/>
      <c r="M985" s="379"/>
      <c r="N985" s="379"/>
      <c r="O985" s="379"/>
      <c r="P985" s="380"/>
      <c r="S985" s="379"/>
    </row>
    <row r="986" spans="1:19" s="371" customFormat="1">
      <c r="A986" s="379"/>
      <c r="B986" s="379"/>
      <c r="C986" s="379"/>
      <c r="D986" s="379"/>
      <c r="E986" s="379"/>
      <c r="F986" s="379"/>
      <c r="G986" s="379"/>
      <c r="H986" s="379"/>
      <c r="I986" s="379"/>
      <c r="J986" s="380"/>
      <c r="K986" s="550"/>
      <c r="L986" s="380"/>
      <c r="M986" s="379"/>
      <c r="N986" s="379"/>
      <c r="O986" s="379"/>
      <c r="P986" s="380"/>
      <c r="S986" s="379"/>
    </row>
    <row r="987" spans="1:19" s="371" customFormat="1">
      <c r="A987" s="379"/>
      <c r="B987" s="379"/>
      <c r="C987" s="379"/>
      <c r="D987" s="379"/>
      <c r="E987" s="379"/>
      <c r="F987" s="379"/>
      <c r="G987" s="379"/>
      <c r="H987" s="379"/>
      <c r="I987" s="379"/>
      <c r="J987" s="380"/>
      <c r="K987" s="550"/>
      <c r="L987" s="380"/>
      <c r="M987" s="379"/>
      <c r="N987" s="379"/>
      <c r="O987" s="379"/>
      <c r="P987" s="380"/>
      <c r="S987" s="379"/>
    </row>
    <row r="988" spans="1:19" s="371" customFormat="1">
      <c r="A988" s="379"/>
      <c r="B988" s="379"/>
      <c r="C988" s="379"/>
      <c r="D988" s="379"/>
      <c r="E988" s="379"/>
      <c r="F988" s="379"/>
      <c r="G988" s="379"/>
      <c r="H988" s="379"/>
      <c r="I988" s="379"/>
      <c r="J988" s="380"/>
      <c r="K988" s="550"/>
      <c r="L988" s="380"/>
      <c r="M988" s="379"/>
      <c r="N988" s="379"/>
      <c r="O988" s="379"/>
      <c r="P988" s="380"/>
      <c r="S988" s="379"/>
    </row>
    <row r="989" spans="1:19" s="371" customFormat="1">
      <c r="A989" s="379"/>
      <c r="B989" s="379"/>
      <c r="C989" s="379"/>
      <c r="D989" s="379"/>
      <c r="E989" s="379"/>
      <c r="F989" s="379"/>
      <c r="G989" s="379"/>
      <c r="H989" s="379"/>
      <c r="I989" s="379"/>
      <c r="J989" s="380"/>
      <c r="K989" s="550"/>
      <c r="L989" s="380"/>
      <c r="M989" s="379"/>
      <c r="N989" s="379"/>
      <c r="O989" s="379"/>
      <c r="P989" s="380"/>
      <c r="S989" s="379"/>
    </row>
    <row r="990" spans="1:19" s="371" customFormat="1">
      <c r="A990" s="379"/>
      <c r="B990" s="379"/>
      <c r="C990" s="379"/>
      <c r="D990" s="379"/>
      <c r="E990" s="379"/>
      <c r="F990" s="379"/>
      <c r="G990" s="379"/>
      <c r="H990" s="379"/>
      <c r="I990" s="379"/>
      <c r="J990" s="380"/>
      <c r="K990" s="550"/>
      <c r="L990" s="380"/>
      <c r="M990" s="379"/>
      <c r="N990" s="379"/>
      <c r="O990" s="379"/>
      <c r="P990" s="380"/>
      <c r="S990" s="379"/>
    </row>
    <row r="991" spans="1:19" s="371" customFormat="1">
      <c r="A991" s="379"/>
      <c r="B991" s="379"/>
      <c r="C991" s="379"/>
      <c r="D991" s="379"/>
      <c r="E991" s="379"/>
      <c r="F991" s="379"/>
      <c r="G991" s="379"/>
      <c r="H991" s="379"/>
      <c r="I991" s="379"/>
      <c r="J991" s="380"/>
      <c r="K991" s="550"/>
      <c r="L991" s="380"/>
      <c r="M991" s="379"/>
      <c r="N991" s="379"/>
      <c r="O991" s="379"/>
      <c r="P991" s="380"/>
      <c r="S991" s="379"/>
    </row>
    <row r="992" spans="1:19" s="371" customFormat="1">
      <c r="A992" s="379"/>
      <c r="B992" s="379"/>
      <c r="C992" s="379"/>
      <c r="D992" s="379"/>
      <c r="E992" s="379"/>
      <c r="F992" s="379"/>
      <c r="G992" s="379"/>
      <c r="H992" s="379"/>
      <c r="I992" s="379"/>
      <c r="J992" s="380"/>
      <c r="K992" s="550"/>
      <c r="L992" s="380"/>
      <c r="M992" s="379"/>
      <c r="N992" s="379"/>
      <c r="O992" s="379"/>
      <c r="P992" s="380"/>
      <c r="S992" s="379"/>
    </row>
    <row r="993" spans="1:19" s="371" customFormat="1">
      <c r="A993" s="379"/>
      <c r="B993" s="379"/>
      <c r="C993" s="379"/>
      <c r="D993" s="379"/>
      <c r="E993" s="379"/>
      <c r="F993" s="379"/>
      <c r="G993" s="379"/>
      <c r="H993" s="379"/>
      <c r="I993" s="379"/>
      <c r="J993" s="380"/>
      <c r="K993" s="550"/>
      <c r="L993" s="380"/>
      <c r="M993" s="379"/>
      <c r="N993" s="379"/>
      <c r="O993" s="379"/>
      <c r="P993" s="380"/>
      <c r="S993" s="379"/>
    </row>
    <row r="994" spans="1:19" s="371" customFormat="1">
      <c r="A994" s="379"/>
      <c r="B994" s="379"/>
      <c r="C994" s="379"/>
      <c r="D994" s="379"/>
      <c r="E994" s="379"/>
      <c r="F994" s="379"/>
      <c r="G994" s="379"/>
      <c r="H994" s="379"/>
      <c r="I994" s="379"/>
      <c r="J994" s="380"/>
      <c r="K994" s="550"/>
      <c r="L994" s="380"/>
      <c r="M994" s="379"/>
      <c r="N994" s="379"/>
      <c r="O994" s="379"/>
      <c r="P994" s="380"/>
      <c r="S994" s="379"/>
    </row>
    <row r="995" spans="1:19" s="371" customFormat="1">
      <c r="A995" s="379"/>
      <c r="B995" s="379"/>
      <c r="C995" s="379"/>
      <c r="D995" s="379"/>
      <c r="E995" s="379"/>
      <c r="F995" s="379"/>
      <c r="G995" s="379"/>
      <c r="H995" s="379"/>
      <c r="I995" s="379"/>
      <c r="J995" s="380"/>
      <c r="K995" s="550"/>
      <c r="L995" s="380"/>
      <c r="M995" s="379"/>
      <c r="N995" s="379"/>
      <c r="O995" s="379"/>
      <c r="P995" s="380"/>
      <c r="S995" s="379"/>
    </row>
    <row r="996" spans="1:19" s="371" customFormat="1">
      <c r="A996" s="379"/>
      <c r="B996" s="379"/>
      <c r="C996" s="379"/>
      <c r="D996" s="379"/>
      <c r="E996" s="379"/>
      <c r="F996" s="379"/>
      <c r="G996" s="379"/>
      <c r="H996" s="379"/>
      <c r="I996" s="379"/>
      <c r="J996" s="380"/>
      <c r="K996" s="550"/>
      <c r="L996" s="380"/>
      <c r="M996" s="379"/>
      <c r="N996" s="379"/>
      <c r="O996" s="379"/>
      <c r="P996" s="380"/>
      <c r="S996" s="379"/>
    </row>
    <row r="997" spans="1:19" s="371" customFormat="1">
      <c r="A997" s="379"/>
      <c r="B997" s="379"/>
      <c r="C997" s="379"/>
      <c r="D997" s="379"/>
      <c r="E997" s="379"/>
      <c r="F997" s="379"/>
      <c r="G997" s="379"/>
      <c r="H997" s="379"/>
      <c r="I997" s="379"/>
      <c r="J997" s="380"/>
      <c r="K997" s="550"/>
      <c r="L997" s="380"/>
      <c r="M997" s="379"/>
      <c r="N997" s="379"/>
      <c r="O997" s="379"/>
      <c r="P997" s="380"/>
      <c r="S997" s="379"/>
    </row>
    <row r="998" spans="1:19" s="371" customFormat="1">
      <c r="A998" s="379"/>
      <c r="B998" s="379"/>
      <c r="C998" s="379"/>
      <c r="D998" s="379"/>
      <c r="E998" s="379"/>
      <c r="F998" s="379"/>
      <c r="G998" s="379"/>
      <c r="H998" s="379"/>
      <c r="I998" s="379"/>
      <c r="J998" s="380"/>
      <c r="K998" s="550"/>
      <c r="L998" s="380"/>
      <c r="M998" s="379"/>
      <c r="N998" s="379"/>
      <c r="O998" s="379"/>
      <c r="P998" s="380"/>
      <c r="S998" s="379"/>
    </row>
    <row r="999" spans="1:19" s="371" customFormat="1">
      <c r="A999" s="379"/>
      <c r="B999" s="379"/>
      <c r="C999" s="379"/>
      <c r="D999" s="379"/>
      <c r="E999" s="379"/>
      <c r="F999" s="379"/>
      <c r="G999" s="379"/>
      <c r="H999" s="379"/>
      <c r="I999" s="379"/>
      <c r="J999" s="380"/>
      <c r="K999" s="550"/>
      <c r="L999" s="380"/>
      <c r="M999" s="379"/>
      <c r="N999" s="379"/>
      <c r="O999" s="379"/>
      <c r="P999" s="380"/>
      <c r="S999" s="379"/>
    </row>
    <row r="1000" spans="1:19" s="371" customFormat="1">
      <c r="A1000" s="379"/>
      <c r="B1000" s="379"/>
      <c r="C1000" s="379"/>
      <c r="D1000" s="379"/>
      <c r="E1000" s="379"/>
      <c r="F1000" s="379"/>
      <c r="G1000" s="379"/>
      <c r="H1000" s="379"/>
      <c r="I1000" s="379"/>
      <c r="J1000" s="380"/>
      <c r="K1000" s="550"/>
      <c r="L1000" s="380"/>
      <c r="M1000" s="379"/>
      <c r="N1000" s="379"/>
      <c r="O1000" s="379"/>
      <c r="P1000" s="380"/>
      <c r="S1000" s="379"/>
    </row>
    <row r="1001" spans="1:19" s="371" customFormat="1">
      <c r="A1001" s="379"/>
      <c r="B1001" s="379"/>
      <c r="C1001" s="379"/>
      <c r="D1001" s="379"/>
      <c r="E1001" s="379"/>
      <c r="F1001" s="379"/>
      <c r="G1001" s="379"/>
      <c r="H1001" s="379"/>
      <c r="I1001" s="379"/>
      <c r="J1001" s="380"/>
      <c r="K1001" s="550"/>
      <c r="L1001" s="380"/>
      <c r="M1001" s="379"/>
      <c r="N1001" s="379"/>
      <c r="O1001" s="379"/>
      <c r="P1001" s="380"/>
      <c r="S1001" s="379"/>
    </row>
    <row r="1002" spans="1:19" s="371" customFormat="1">
      <c r="A1002" s="379"/>
      <c r="B1002" s="379"/>
      <c r="C1002" s="379"/>
      <c r="D1002" s="379"/>
      <c r="E1002" s="379"/>
      <c r="F1002" s="379"/>
      <c r="G1002" s="379"/>
      <c r="H1002" s="379"/>
      <c r="I1002" s="379"/>
      <c r="J1002" s="380"/>
      <c r="K1002" s="550"/>
      <c r="L1002" s="380"/>
      <c r="M1002" s="379"/>
      <c r="N1002" s="379"/>
      <c r="O1002" s="379"/>
      <c r="P1002" s="380"/>
      <c r="S1002" s="379"/>
    </row>
    <row r="1003" spans="1:19" s="371" customFormat="1">
      <c r="A1003" s="379"/>
      <c r="B1003" s="379"/>
      <c r="C1003" s="379"/>
      <c r="D1003" s="379"/>
      <c r="E1003" s="379"/>
      <c r="F1003" s="379"/>
      <c r="G1003" s="379"/>
      <c r="H1003" s="379"/>
      <c r="I1003" s="379"/>
      <c r="J1003" s="380"/>
      <c r="K1003" s="550"/>
      <c r="L1003" s="380"/>
      <c r="M1003" s="379"/>
      <c r="N1003" s="379"/>
      <c r="O1003" s="379"/>
      <c r="P1003" s="380"/>
      <c r="S1003" s="379"/>
    </row>
    <row r="1004" spans="1:19" s="371" customFormat="1">
      <c r="A1004" s="379"/>
      <c r="B1004" s="379"/>
      <c r="C1004" s="379"/>
      <c r="D1004" s="379"/>
      <c r="E1004" s="379"/>
      <c r="F1004" s="379"/>
      <c r="G1004" s="379"/>
      <c r="H1004" s="379"/>
      <c r="I1004" s="379"/>
      <c r="J1004" s="380"/>
      <c r="K1004" s="550"/>
      <c r="L1004" s="380"/>
      <c r="M1004" s="379"/>
      <c r="N1004" s="379"/>
      <c r="O1004" s="379"/>
      <c r="P1004" s="380"/>
      <c r="S1004" s="379"/>
    </row>
    <row r="1005" spans="1:19" s="371" customFormat="1">
      <c r="A1005" s="379"/>
      <c r="B1005" s="379"/>
      <c r="C1005" s="379"/>
      <c r="D1005" s="379"/>
      <c r="E1005" s="379"/>
      <c r="F1005" s="379"/>
      <c r="G1005" s="379"/>
      <c r="H1005" s="379"/>
      <c r="I1005" s="379"/>
      <c r="J1005" s="380"/>
      <c r="K1005" s="550"/>
      <c r="L1005" s="380"/>
      <c r="M1005" s="379"/>
      <c r="N1005" s="379"/>
      <c r="O1005" s="379"/>
      <c r="P1005" s="380"/>
      <c r="S1005" s="379"/>
    </row>
    <row r="1006" spans="1:19" s="371" customFormat="1">
      <c r="A1006" s="379"/>
      <c r="B1006" s="379"/>
      <c r="C1006" s="379"/>
      <c r="D1006" s="379"/>
      <c r="E1006" s="379"/>
      <c r="F1006" s="379"/>
      <c r="G1006" s="379"/>
      <c r="H1006" s="379"/>
      <c r="I1006" s="379"/>
      <c r="J1006" s="380"/>
      <c r="K1006" s="550"/>
      <c r="L1006" s="380"/>
      <c r="M1006" s="379"/>
      <c r="N1006" s="379"/>
      <c r="O1006" s="379"/>
      <c r="P1006" s="380"/>
      <c r="S1006" s="379"/>
    </row>
    <row r="1007" spans="1:19" s="371" customFormat="1">
      <c r="A1007" s="379"/>
      <c r="B1007" s="379"/>
      <c r="C1007" s="379"/>
      <c r="D1007" s="379"/>
      <c r="E1007" s="379"/>
      <c r="F1007" s="379"/>
      <c r="G1007" s="379"/>
      <c r="H1007" s="379"/>
      <c r="I1007" s="379"/>
      <c r="J1007" s="380"/>
      <c r="K1007" s="550"/>
      <c r="L1007" s="380"/>
      <c r="M1007" s="379"/>
      <c r="N1007" s="379"/>
      <c r="O1007" s="379"/>
      <c r="P1007" s="380"/>
      <c r="S1007" s="379"/>
    </row>
    <row r="1008" spans="1:19" s="371" customFormat="1">
      <c r="A1008" s="379"/>
      <c r="B1008" s="379"/>
      <c r="C1008" s="379"/>
      <c r="D1008" s="379"/>
      <c r="E1008" s="379"/>
      <c r="F1008" s="379"/>
      <c r="G1008" s="379"/>
      <c r="H1008" s="379"/>
      <c r="I1008" s="379"/>
      <c r="J1008" s="380"/>
      <c r="K1008" s="550"/>
      <c r="L1008" s="380"/>
      <c r="M1008" s="379"/>
      <c r="N1008" s="379"/>
      <c r="O1008" s="379"/>
      <c r="P1008" s="380"/>
      <c r="S1008" s="379"/>
    </row>
    <row r="1009" spans="1:19" s="371" customFormat="1">
      <c r="A1009" s="379"/>
      <c r="B1009" s="379"/>
      <c r="C1009" s="379"/>
      <c r="D1009" s="379"/>
      <c r="E1009" s="379"/>
      <c r="F1009" s="379"/>
      <c r="G1009" s="379"/>
      <c r="H1009" s="379"/>
      <c r="I1009" s="379"/>
      <c r="J1009" s="380"/>
      <c r="K1009" s="550"/>
      <c r="L1009" s="380"/>
      <c r="M1009" s="379"/>
      <c r="N1009" s="379"/>
      <c r="O1009" s="379"/>
      <c r="P1009" s="380"/>
      <c r="S1009" s="379"/>
    </row>
    <row r="1010" spans="1:19" s="371" customFormat="1">
      <c r="A1010" s="379"/>
      <c r="B1010" s="379"/>
      <c r="C1010" s="379"/>
      <c r="D1010" s="379"/>
      <c r="E1010" s="379"/>
      <c r="F1010" s="379"/>
      <c r="G1010" s="379"/>
      <c r="H1010" s="379"/>
      <c r="I1010" s="379"/>
      <c r="J1010" s="380"/>
      <c r="K1010" s="550"/>
      <c r="L1010" s="380"/>
      <c r="M1010" s="379"/>
      <c r="N1010" s="379"/>
      <c r="O1010" s="379"/>
      <c r="P1010" s="380"/>
      <c r="S1010" s="379"/>
    </row>
    <row r="1011" spans="1:19" s="371" customFormat="1">
      <c r="A1011" s="379"/>
      <c r="B1011" s="379"/>
      <c r="C1011" s="379"/>
      <c r="D1011" s="379"/>
      <c r="E1011" s="379"/>
      <c r="F1011" s="379"/>
      <c r="G1011" s="379"/>
      <c r="H1011" s="379"/>
      <c r="I1011" s="379"/>
      <c r="J1011" s="380"/>
      <c r="K1011" s="550"/>
      <c r="L1011" s="380"/>
      <c r="M1011" s="379"/>
      <c r="N1011" s="379"/>
      <c r="O1011" s="379"/>
      <c r="P1011" s="380"/>
      <c r="S1011" s="379"/>
    </row>
    <row r="1012" spans="1:19" s="371" customFormat="1">
      <c r="A1012" s="379"/>
      <c r="B1012" s="379"/>
      <c r="C1012" s="379"/>
      <c r="D1012" s="379"/>
      <c r="E1012" s="379"/>
      <c r="F1012" s="379"/>
      <c r="G1012" s="379"/>
      <c r="H1012" s="379"/>
      <c r="I1012" s="379"/>
      <c r="J1012" s="380"/>
      <c r="K1012" s="550"/>
      <c r="L1012" s="380"/>
      <c r="M1012" s="379"/>
      <c r="N1012" s="379"/>
      <c r="O1012" s="379"/>
      <c r="P1012" s="380"/>
      <c r="S1012" s="379"/>
    </row>
    <row r="1013" spans="1:19" s="371" customFormat="1">
      <c r="A1013" s="379"/>
      <c r="B1013" s="379"/>
      <c r="C1013" s="379"/>
      <c r="D1013" s="379"/>
      <c r="E1013" s="379"/>
      <c r="F1013" s="379"/>
      <c r="G1013" s="379"/>
      <c r="H1013" s="379"/>
      <c r="I1013" s="379"/>
      <c r="J1013" s="380"/>
      <c r="K1013" s="550"/>
      <c r="L1013" s="380"/>
      <c r="M1013" s="379"/>
      <c r="N1013" s="379"/>
      <c r="O1013" s="379"/>
      <c r="P1013" s="380"/>
      <c r="S1013" s="379"/>
    </row>
    <row r="1014" spans="1:19" s="371" customFormat="1">
      <c r="A1014" s="379"/>
      <c r="B1014" s="379"/>
      <c r="C1014" s="379"/>
      <c r="D1014" s="379"/>
      <c r="E1014" s="379"/>
      <c r="F1014" s="379"/>
      <c r="G1014" s="379"/>
      <c r="H1014" s="379"/>
      <c r="I1014" s="379"/>
      <c r="J1014" s="380"/>
      <c r="K1014" s="550"/>
      <c r="L1014" s="380"/>
      <c r="M1014" s="379"/>
      <c r="N1014" s="379"/>
      <c r="O1014" s="379"/>
      <c r="P1014" s="380"/>
      <c r="S1014" s="379"/>
    </row>
    <row r="1015" spans="1:19" s="371" customFormat="1">
      <c r="A1015" s="379"/>
      <c r="B1015" s="379"/>
      <c r="C1015" s="379"/>
      <c r="D1015" s="379"/>
      <c r="E1015" s="379"/>
      <c r="F1015" s="379"/>
      <c r="G1015" s="379"/>
      <c r="H1015" s="379"/>
      <c r="I1015" s="379"/>
      <c r="J1015" s="380"/>
      <c r="K1015" s="550"/>
      <c r="L1015" s="380"/>
      <c r="M1015" s="379"/>
      <c r="N1015" s="379"/>
      <c r="O1015" s="379"/>
      <c r="P1015" s="380"/>
      <c r="S1015" s="379"/>
    </row>
    <row r="1016" spans="1:19" s="371" customFormat="1">
      <c r="A1016" s="379"/>
      <c r="B1016" s="379"/>
      <c r="C1016" s="379"/>
      <c r="D1016" s="379"/>
      <c r="E1016" s="379"/>
      <c r="F1016" s="379"/>
      <c r="G1016" s="379"/>
      <c r="H1016" s="379"/>
      <c r="I1016" s="379"/>
      <c r="J1016" s="380"/>
      <c r="K1016" s="550"/>
      <c r="L1016" s="380"/>
      <c r="M1016" s="379"/>
      <c r="N1016" s="379"/>
      <c r="O1016" s="379"/>
      <c r="P1016" s="380"/>
      <c r="S1016" s="379"/>
    </row>
    <row r="1017" spans="1:19" s="371" customFormat="1">
      <c r="A1017" s="379"/>
      <c r="B1017" s="379"/>
      <c r="C1017" s="379"/>
      <c r="D1017" s="379"/>
      <c r="E1017" s="379"/>
      <c r="F1017" s="379"/>
      <c r="G1017" s="379"/>
      <c r="H1017" s="379"/>
      <c r="I1017" s="379"/>
      <c r="J1017" s="380"/>
      <c r="K1017" s="550"/>
      <c r="L1017" s="380"/>
      <c r="M1017" s="379"/>
      <c r="N1017" s="379"/>
      <c r="O1017" s="379"/>
      <c r="P1017" s="380"/>
      <c r="S1017" s="379"/>
    </row>
    <row r="1018" spans="1:19" s="371" customFormat="1">
      <c r="A1018" s="379"/>
      <c r="B1018" s="379"/>
      <c r="C1018" s="379"/>
      <c r="D1018" s="379"/>
      <c r="E1018" s="379"/>
      <c r="F1018" s="379"/>
      <c r="G1018" s="379"/>
      <c r="H1018" s="379"/>
      <c r="I1018" s="379"/>
      <c r="J1018" s="380"/>
      <c r="K1018" s="550"/>
      <c r="L1018" s="380"/>
      <c r="M1018" s="379"/>
      <c r="N1018" s="379"/>
      <c r="O1018" s="379"/>
      <c r="P1018" s="380"/>
      <c r="S1018" s="379"/>
    </row>
    <row r="1019" spans="1:19" s="371" customFormat="1">
      <c r="A1019" s="379"/>
      <c r="B1019" s="379"/>
      <c r="C1019" s="379"/>
      <c r="D1019" s="379"/>
      <c r="E1019" s="379"/>
      <c r="F1019" s="379"/>
      <c r="G1019" s="379"/>
      <c r="H1019" s="379"/>
      <c r="I1019" s="379"/>
      <c r="J1019" s="380"/>
      <c r="K1019" s="550"/>
      <c r="L1019" s="380"/>
      <c r="M1019" s="379"/>
      <c r="N1019" s="379"/>
      <c r="O1019" s="379"/>
      <c r="P1019" s="380"/>
      <c r="S1019" s="379"/>
    </row>
    <row r="1020" spans="1:19" s="371" customFormat="1">
      <c r="A1020" s="379"/>
      <c r="B1020" s="379"/>
      <c r="C1020" s="379"/>
      <c r="D1020" s="379"/>
      <c r="E1020" s="379"/>
      <c r="F1020" s="379"/>
      <c r="G1020" s="379"/>
      <c r="H1020" s="379"/>
      <c r="I1020" s="379"/>
      <c r="J1020" s="380"/>
      <c r="K1020" s="550"/>
      <c r="L1020" s="380"/>
      <c r="M1020" s="379"/>
      <c r="N1020" s="379"/>
      <c r="O1020" s="379"/>
      <c r="P1020" s="380"/>
      <c r="S1020" s="379"/>
    </row>
    <row r="1021" spans="1:19" s="371" customFormat="1">
      <c r="A1021" s="379"/>
      <c r="B1021" s="379"/>
      <c r="C1021" s="379"/>
      <c r="D1021" s="379"/>
      <c r="E1021" s="379"/>
      <c r="F1021" s="379"/>
      <c r="G1021" s="379"/>
      <c r="H1021" s="379"/>
      <c r="I1021" s="379"/>
      <c r="J1021" s="380"/>
      <c r="K1021" s="550"/>
      <c r="L1021" s="380"/>
      <c r="M1021" s="379"/>
      <c r="N1021" s="379"/>
      <c r="O1021" s="379"/>
      <c r="P1021" s="380"/>
      <c r="S1021" s="379"/>
    </row>
    <row r="1022" spans="1:19" s="371" customFormat="1">
      <c r="A1022" s="379"/>
      <c r="B1022" s="379"/>
      <c r="C1022" s="379"/>
      <c r="D1022" s="379"/>
      <c r="E1022" s="379"/>
      <c r="F1022" s="379"/>
      <c r="G1022" s="379"/>
      <c r="H1022" s="379"/>
      <c r="I1022" s="379"/>
      <c r="J1022" s="380"/>
      <c r="K1022" s="550"/>
      <c r="L1022" s="380"/>
      <c r="M1022" s="379"/>
      <c r="N1022" s="379"/>
      <c r="O1022" s="379"/>
      <c r="P1022" s="380"/>
      <c r="S1022" s="379"/>
    </row>
    <row r="1023" spans="1:19" s="371" customFormat="1">
      <c r="A1023" s="379"/>
      <c r="B1023" s="379"/>
      <c r="C1023" s="379"/>
      <c r="D1023" s="379"/>
      <c r="E1023" s="382"/>
      <c r="F1023" s="382"/>
      <c r="G1023" s="382"/>
      <c r="H1023" s="379"/>
      <c r="I1023" s="379"/>
      <c r="J1023" s="380"/>
      <c r="K1023" s="550"/>
      <c r="L1023" s="380"/>
      <c r="M1023" s="379"/>
      <c r="N1023" s="379"/>
      <c r="O1023" s="379"/>
      <c r="P1023" s="380"/>
      <c r="S1023" s="379"/>
    </row>
    <row r="1024" spans="1:19" s="371" customFormat="1">
      <c r="A1024" s="379"/>
      <c r="B1024" s="379"/>
      <c r="C1024" s="379"/>
      <c r="D1024" s="379"/>
      <c r="E1024" s="382"/>
      <c r="F1024" s="382"/>
      <c r="G1024" s="382"/>
      <c r="H1024" s="379"/>
      <c r="I1024" s="379"/>
      <c r="J1024" s="380"/>
      <c r="K1024" s="550"/>
      <c r="L1024" s="380"/>
      <c r="M1024" s="379"/>
      <c r="N1024" s="379"/>
      <c r="O1024" s="379"/>
      <c r="P1024" s="380"/>
      <c r="S1024" s="379"/>
    </row>
    <row r="1025" spans="1:19" s="371" customFormat="1">
      <c r="A1025" s="379"/>
      <c r="B1025" s="379"/>
      <c r="C1025" s="379"/>
      <c r="D1025" s="379"/>
      <c r="E1025" s="382"/>
      <c r="F1025" s="382"/>
      <c r="G1025" s="382"/>
      <c r="H1025" s="379"/>
      <c r="I1025" s="379"/>
      <c r="J1025" s="380"/>
      <c r="K1025" s="550"/>
      <c r="L1025" s="380"/>
      <c r="M1025" s="379"/>
      <c r="N1025" s="379"/>
      <c r="O1025" s="379"/>
      <c r="P1025" s="380"/>
      <c r="S1025" s="379"/>
    </row>
    <row r="1026" spans="1:19" s="371" customFormat="1">
      <c r="A1026" s="379"/>
      <c r="B1026" s="379"/>
      <c r="C1026" s="379"/>
      <c r="D1026" s="379"/>
      <c r="E1026" s="382"/>
      <c r="F1026" s="382"/>
      <c r="G1026" s="382"/>
      <c r="H1026" s="379"/>
      <c r="I1026" s="379"/>
      <c r="J1026" s="380"/>
      <c r="K1026" s="550"/>
      <c r="L1026" s="380"/>
      <c r="M1026" s="379"/>
      <c r="N1026" s="379"/>
      <c r="O1026" s="379"/>
      <c r="P1026" s="380"/>
      <c r="S1026" s="379"/>
    </row>
    <row r="1027" spans="1:19" s="371" customFormat="1">
      <c r="A1027" s="379"/>
      <c r="B1027" s="379"/>
      <c r="C1027" s="379"/>
      <c r="D1027" s="379"/>
      <c r="E1027" s="382"/>
      <c r="F1027" s="382"/>
      <c r="G1027" s="382"/>
      <c r="H1027" s="379"/>
      <c r="I1027" s="379"/>
      <c r="J1027" s="380"/>
      <c r="K1027" s="550"/>
      <c r="L1027" s="380"/>
      <c r="M1027" s="379"/>
      <c r="N1027" s="379"/>
      <c r="O1027" s="379"/>
      <c r="P1027" s="380"/>
      <c r="S1027" s="379"/>
    </row>
    <row r="1028" spans="1:19" s="371" customFormat="1">
      <c r="A1028" s="379"/>
      <c r="B1028" s="379"/>
      <c r="C1028" s="379"/>
      <c r="D1028" s="379"/>
      <c r="E1028" s="382"/>
      <c r="F1028" s="382"/>
      <c r="G1028" s="382"/>
      <c r="H1028" s="379"/>
      <c r="I1028" s="379"/>
      <c r="J1028" s="380"/>
      <c r="K1028" s="550"/>
      <c r="L1028" s="380"/>
      <c r="M1028" s="379"/>
      <c r="N1028" s="379"/>
      <c r="O1028" s="379"/>
      <c r="P1028" s="380"/>
      <c r="S1028" s="379"/>
    </row>
    <row r="1029" spans="1:19" s="371" customFormat="1">
      <c r="A1029" s="379"/>
      <c r="B1029" s="379"/>
      <c r="C1029" s="379"/>
      <c r="D1029" s="379"/>
      <c r="E1029" s="382"/>
      <c r="F1029" s="382"/>
      <c r="G1029" s="382"/>
      <c r="H1029" s="379"/>
      <c r="I1029" s="379"/>
      <c r="J1029" s="380"/>
      <c r="K1029" s="550"/>
      <c r="L1029" s="380"/>
      <c r="M1029" s="379"/>
      <c r="N1029" s="379"/>
      <c r="O1029" s="379"/>
      <c r="P1029" s="380"/>
      <c r="S1029" s="379"/>
    </row>
    <row r="1030" spans="1:19" s="371" customFormat="1">
      <c r="A1030" s="379"/>
      <c r="B1030" s="379"/>
      <c r="C1030" s="379"/>
      <c r="D1030" s="379"/>
      <c r="E1030" s="382"/>
      <c r="F1030" s="382"/>
      <c r="G1030" s="382"/>
      <c r="H1030" s="379"/>
      <c r="I1030" s="379"/>
      <c r="J1030" s="380"/>
      <c r="K1030" s="550"/>
      <c r="L1030" s="380"/>
      <c r="M1030" s="379"/>
      <c r="N1030" s="379"/>
      <c r="O1030" s="379"/>
      <c r="P1030" s="380"/>
      <c r="S1030" s="379"/>
    </row>
    <row r="1031" spans="1:19" s="371" customFormat="1">
      <c r="A1031" s="379"/>
      <c r="B1031" s="379"/>
      <c r="C1031" s="379"/>
      <c r="D1031" s="379"/>
      <c r="E1031" s="382"/>
      <c r="F1031" s="382"/>
      <c r="G1031" s="382"/>
      <c r="H1031" s="379"/>
      <c r="I1031" s="379"/>
      <c r="J1031" s="380"/>
      <c r="K1031" s="550"/>
      <c r="L1031" s="380"/>
      <c r="M1031" s="379"/>
      <c r="N1031" s="379"/>
      <c r="O1031" s="379"/>
      <c r="P1031" s="380"/>
      <c r="S1031" s="379"/>
    </row>
    <row r="1032" spans="1:19" s="371" customFormat="1">
      <c r="A1032" s="379"/>
      <c r="B1032" s="379"/>
      <c r="C1032" s="379"/>
      <c r="D1032" s="379"/>
      <c r="E1032" s="382"/>
      <c r="F1032" s="382"/>
      <c r="G1032" s="382"/>
      <c r="H1032" s="379"/>
      <c r="I1032" s="379"/>
      <c r="J1032" s="380"/>
      <c r="K1032" s="550"/>
      <c r="L1032" s="380"/>
      <c r="M1032" s="379"/>
      <c r="N1032" s="379"/>
      <c r="O1032" s="379"/>
      <c r="P1032" s="380"/>
      <c r="S1032" s="379"/>
    </row>
    <row r="1033" spans="1:19" s="371" customFormat="1">
      <c r="A1033" s="379"/>
      <c r="B1033" s="379"/>
      <c r="C1033" s="379"/>
      <c r="D1033" s="379"/>
      <c r="E1033" s="382"/>
      <c r="F1033" s="382"/>
      <c r="G1033" s="382"/>
      <c r="H1033" s="379"/>
      <c r="I1033" s="379"/>
      <c r="J1033" s="380"/>
      <c r="K1033" s="550"/>
      <c r="L1033" s="380"/>
      <c r="M1033" s="379"/>
      <c r="N1033" s="379"/>
      <c r="O1033" s="379"/>
      <c r="P1033" s="380"/>
      <c r="S1033" s="379"/>
    </row>
    <row r="1034" spans="1:19" s="371" customFormat="1">
      <c r="A1034" s="379"/>
      <c r="B1034" s="379"/>
      <c r="C1034" s="379"/>
      <c r="D1034" s="379"/>
      <c r="E1034" s="382"/>
      <c r="F1034" s="382"/>
      <c r="G1034" s="382"/>
      <c r="H1034" s="379"/>
      <c r="I1034" s="379"/>
      <c r="J1034" s="380"/>
      <c r="K1034" s="550"/>
      <c r="L1034" s="380"/>
      <c r="M1034" s="379"/>
      <c r="N1034" s="379"/>
      <c r="O1034" s="379"/>
      <c r="P1034" s="380"/>
      <c r="S1034" s="379"/>
    </row>
    <row r="1035" spans="1:19" s="371" customFormat="1">
      <c r="A1035" s="379"/>
      <c r="B1035" s="379"/>
      <c r="C1035" s="379"/>
      <c r="D1035" s="379"/>
      <c r="E1035" s="382"/>
      <c r="F1035" s="382"/>
      <c r="G1035" s="382"/>
      <c r="H1035" s="379"/>
      <c r="I1035" s="379"/>
      <c r="J1035" s="380"/>
      <c r="K1035" s="550"/>
      <c r="L1035" s="380"/>
      <c r="M1035" s="379"/>
      <c r="N1035" s="379"/>
      <c r="O1035" s="379"/>
      <c r="P1035" s="380"/>
      <c r="S1035" s="379"/>
    </row>
    <row r="1036" spans="1:19" s="371" customFormat="1">
      <c r="A1036" s="379"/>
      <c r="B1036" s="379"/>
      <c r="C1036" s="379"/>
      <c r="D1036" s="379"/>
      <c r="E1036" s="382"/>
      <c r="F1036" s="382"/>
      <c r="G1036" s="382"/>
      <c r="H1036" s="379"/>
      <c r="I1036" s="379"/>
      <c r="J1036" s="380"/>
      <c r="K1036" s="550"/>
      <c r="L1036" s="380"/>
      <c r="M1036" s="379"/>
      <c r="N1036" s="379"/>
      <c r="O1036" s="379"/>
      <c r="P1036" s="380"/>
      <c r="S1036" s="379"/>
    </row>
    <row r="1037" spans="1:19" s="371" customFormat="1">
      <c r="A1037" s="379"/>
      <c r="B1037" s="379"/>
      <c r="C1037" s="379"/>
      <c r="D1037" s="379"/>
      <c r="E1037" s="382"/>
      <c r="F1037" s="382"/>
      <c r="G1037" s="382"/>
      <c r="H1037" s="379"/>
      <c r="I1037" s="379"/>
      <c r="J1037" s="380"/>
      <c r="K1037" s="550"/>
      <c r="L1037" s="380"/>
      <c r="M1037" s="379"/>
      <c r="N1037" s="379"/>
      <c r="O1037" s="379"/>
      <c r="P1037" s="380"/>
      <c r="S1037" s="379"/>
    </row>
    <row r="1038" spans="1:19" s="371" customFormat="1">
      <c r="A1038" s="379"/>
      <c r="B1038" s="379"/>
      <c r="C1038" s="379"/>
      <c r="D1038" s="379"/>
      <c r="E1038" s="382"/>
      <c r="F1038" s="382"/>
      <c r="G1038" s="382"/>
      <c r="H1038" s="379"/>
      <c r="I1038" s="379"/>
      <c r="J1038" s="380"/>
      <c r="K1038" s="550"/>
      <c r="L1038" s="380"/>
      <c r="M1038" s="379"/>
      <c r="N1038" s="379"/>
      <c r="O1038" s="379"/>
      <c r="P1038" s="380"/>
      <c r="S1038" s="379"/>
    </row>
    <row r="1039" spans="1:19" s="371" customFormat="1">
      <c r="A1039" s="379"/>
      <c r="B1039" s="379"/>
      <c r="C1039" s="379"/>
      <c r="D1039" s="379"/>
      <c r="E1039" s="382"/>
      <c r="F1039" s="382"/>
      <c r="G1039" s="382"/>
      <c r="H1039" s="379"/>
      <c r="I1039" s="379"/>
      <c r="J1039" s="380"/>
      <c r="K1039" s="550"/>
      <c r="L1039" s="380"/>
      <c r="M1039" s="379"/>
      <c r="N1039" s="379"/>
      <c r="O1039" s="379"/>
      <c r="P1039" s="380"/>
      <c r="S1039" s="379"/>
    </row>
    <row r="1040" spans="1:19" s="371" customFormat="1">
      <c r="A1040" s="379"/>
      <c r="B1040" s="379"/>
      <c r="C1040" s="379"/>
      <c r="D1040" s="379"/>
      <c r="E1040" s="382"/>
      <c r="F1040" s="382"/>
      <c r="G1040" s="382"/>
      <c r="H1040" s="379"/>
      <c r="I1040" s="379"/>
      <c r="J1040" s="380"/>
      <c r="K1040" s="550"/>
      <c r="L1040" s="380"/>
      <c r="M1040" s="379"/>
      <c r="N1040" s="379"/>
      <c r="O1040" s="379"/>
      <c r="P1040" s="380"/>
      <c r="S1040" s="379"/>
    </row>
    <row r="1041" spans="1:19" s="371" customFormat="1">
      <c r="A1041" s="379"/>
      <c r="B1041" s="379"/>
      <c r="C1041" s="379"/>
      <c r="D1041" s="379"/>
      <c r="E1041" s="382"/>
      <c r="F1041" s="382"/>
      <c r="G1041" s="382"/>
      <c r="H1041" s="379"/>
      <c r="I1041" s="379"/>
      <c r="J1041" s="380"/>
      <c r="K1041" s="550"/>
      <c r="L1041" s="380"/>
      <c r="M1041" s="379"/>
      <c r="N1041" s="379"/>
      <c r="O1041" s="379"/>
      <c r="P1041" s="380"/>
      <c r="S1041" s="379"/>
    </row>
    <row r="1042" spans="1:19" s="371" customFormat="1">
      <c r="A1042" s="379"/>
      <c r="B1042" s="379"/>
      <c r="C1042" s="379"/>
      <c r="D1042" s="379"/>
      <c r="E1042" s="382"/>
      <c r="F1042" s="382"/>
      <c r="G1042" s="382"/>
      <c r="H1042" s="379"/>
      <c r="I1042" s="379"/>
      <c r="J1042" s="380"/>
      <c r="K1042" s="550"/>
      <c r="L1042" s="380"/>
      <c r="M1042" s="379"/>
      <c r="N1042" s="379"/>
      <c r="O1042" s="379"/>
      <c r="P1042" s="380"/>
      <c r="S1042" s="379"/>
    </row>
    <row r="1043" spans="1:19" s="371" customFormat="1">
      <c r="A1043" s="379"/>
      <c r="B1043" s="379"/>
      <c r="C1043" s="379"/>
      <c r="D1043" s="379"/>
      <c r="E1043" s="382"/>
      <c r="F1043" s="382"/>
      <c r="G1043" s="382"/>
      <c r="H1043" s="379"/>
      <c r="I1043" s="379"/>
      <c r="J1043" s="380"/>
      <c r="K1043" s="550"/>
      <c r="L1043" s="380"/>
      <c r="M1043" s="379"/>
      <c r="N1043" s="379"/>
      <c r="O1043" s="379"/>
      <c r="P1043" s="380"/>
      <c r="S1043" s="379"/>
    </row>
    <row r="1044" spans="1:19" s="371" customFormat="1">
      <c r="A1044" s="379"/>
      <c r="B1044" s="379"/>
      <c r="C1044" s="379"/>
      <c r="D1044" s="379"/>
      <c r="E1044" s="382"/>
      <c r="F1044" s="382"/>
      <c r="G1044" s="382"/>
      <c r="H1044" s="379"/>
      <c r="I1044" s="379"/>
      <c r="J1044" s="380"/>
      <c r="K1044" s="550"/>
      <c r="L1044" s="380"/>
      <c r="M1044" s="379"/>
      <c r="N1044" s="379"/>
      <c r="O1044" s="379"/>
      <c r="P1044" s="380"/>
      <c r="S1044" s="379"/>
    </row>
    <row r="1045" spans="1:19" s="371" customFormat="1">
      <c r="A1045" s="379"/>
      <c r="B1045" s="379"/>
      <c r="C1045" s="379"/>
      <c r="D1045" s="379"/>
      <c r="E1045" s="382"/>
      <c r="F1045" s="382"/>
      <c r="G1045" s="382"/>
      <c r="H1045" s="379"/>
      <c r="I1045" s="379"/>
      <c r="J1045" s="380"/>
      <c r="K1045" s="550"/>
      <c r="L1045" s="380"/>
      <c r="M1045" s="379"/>
      <c r="N1045" s="379"/>
      <c r="O1045" s="379"/>
      <c r="P1045" s="380"/>
      <c r="S1045" s="379"/>
    </row>
    <row r="1046" spans="1:19" s="371" customFormat="1">
      <c r="A1046" s="379"/>
      <c r="B1046" s="379"/>
      <c r="C1046" s="379"/>
      <c r="D1046" s="379"/>
      <c r="E1046" s="382"/>
      <c r="F1046" s="382"/>
      <c r="G1046" s="382"/>
      <c r="H1046" s="379"/>
      <c r="I1046" s="379"/>
      <c r="J1046" s="380"/>
      <c r="K1046" s="550"/>
      <c r="L1046" s="380"/>
      <c r="M1046" s="379"/>
      <c r="N1046" s="379"/>
      <c r="O1046" s="379"/>
      <c r="P1046" s="380"/>
      <c r="S1046" s="379"/>
    </row>
    <row r="1047" spans="1:19" s="371" customFormat="1">
      <c r="A1047" s="379"/>
      <c r="B1047" s="379"/>
      <c r="C1047" s="379"/>
      <c r="D1047" s="379"/>
      <c r="E1047" s="382"/>
      <c r="F1047" s="382"/>
      <c r="G1047" s="382"/>
      <c r="H1047" s="379"/>
      <c r="I1047" s="379"/>
      <c r="J1047" s="380"/>
      <c r="K1047" s="550"/>
      <c r="L1047" s="380"/>
      <c r="M1047" s="379"/>
      <c r="N1047" s="379"/>
      <c r="O1047" s="379"/>
      <c r="P1047" s="380"/>
      <c r="S1047" s="379"/>
    </row>
    <row r="1048" spans="1:19" s="371" customFormat="1">
      <c r="A1048" s="379"/>
      <c r="B1048" s="379"/>
      <c r="C1048" s="379"/>
      <c r="D1048" s="379"/>
      <c r="E1048" s="382"/>
      <c r="F1048" s="382"/>
      <c r="G1048" s="382"/>
      <c r="H1048" s="379"/>
      <c r="I1048" s="379"/>
      <c r="J1048" s="380"/>
      <c r="K1048" s="550"/>
      <c r="L1048" s="380"/>
      <c r="M1048" s="379"/>
      <c r="N1048" s="379"/>
      <c r="O1048" s="379"/>
      <c r="P1048" s="380"/>
      <c r="S1048" s="379"/>
    </row>
    <row r="1049" spans="1:19" s="371" customFormat="1">
      <c r="A1049" s="379"/>
      <c r="B1049" s="379"/>
      <c r="C1049" s="379"/>
      <c r="D1049" s="379"/>
      <c r="E1049" s="382"/>
      <c r="F1049" s="382"/>
      <c r="G1049" s="382"/>
      <c r="H1049" s="379"/>
      <c r="I1049" s="379"/>
      <c r="J1049" s="380"/>
      <c r="K1049" s="550"/>
      <c r="L1049" s="380"/>
      <c r="M1049" s="379"/>
      <c r="N1049" s="379"/>
      <c r="O1049" s="379"/>
      <c r="P1049" s="380"/>
      <c r="S1049" s="379"/>
    </row>
    <row r="1050" spans="1:19" s="371" customFormat="1">
      <c r="A1050" s="379"/>
      <c r="B1050" s="379"/>
      <c r="C1050" s="379"/>
      <c r="D1050" s="379"/>
      <c r="E1050" s="382"/>
      <c r="F1050" s="382"/>
      <c r="G1050" s="382"/>
      <c r="H1050" s="379"/>
      <c r="I1050" s="379"/>
      <c r="J1050" s="380"/>
      <c r="K1050" s="550"/>
      <c r="L1050" s="380"/>
      <c r="M1050" s="379"/>
      <c r="N1050" s="379"/>
      <c r="O1050" s="379"/>
      <c r="P1050" s="380"/>
      <c r="S1050" s="379"/>
    </row>
    <row r="1051" spans="1:19" s="371" customFormat="1">
      <c r="A1051" s="379"/>
      <c r="B1051" s="379"/>
      <c r="C1051" s="379"/>
      <c r="D1051" s="379"/>
      <c r="E1051" s="382"/>
      <c r="F1051" s="382"/>
      <c r="G1051" s="382"/>
      <c r="H1051" s="379"/>
      <c r="I1051" s="379"/>
      <c r="J1051" s="380"/>
      <c r="K1051" s="550"/>
      <c r="L1051" s="380"/>
      <c r="M1051" s="379"/>
      <c r="N1051" s="379"/>
      <c r="O1051" s="379"/>
      <c r="P1051" s="380"/>
      <c r="S1051" s="379"/>
    </row>
    <row r="1052" spans="1:19" s="371" customFormat="1">
      <c r="A1052" s="379"/>
      <c r="B1052" s="379"/>
      <c r="C1052" s="379"/>
      <c r="D1052" s="379"/>
      <c r="E1052" s="382"/>
      <c r="F1052" s="382"/>
      <c r="G1052" s="382"/>
      <c r="H1052" s="379"/>
      <c r="I1052" s="379"/>
      <c r="J1052" s="380"/>
      <c r="K1052" s="550"/>
      <c r="L1052" s="380"/>
      <c r="M1052" s="379"/>
      <c r="N1052" s="379"/>
      <c r="O1052" s="379"/>
      <c r="P1052" s="380"/>
      <c r="S1052" s="379"/>
    </row>
    <row r="1053" spans="1:19" s="371" customFormat="1">
      <c r="A1053" s="379"/>
      <c r="B1053" s="379"/>
      <c r="C1053" s="379"/>
      <c r="D1053" s="379"/>
      <c r="E1053" s="382"/>
      <c r="F1053" s="382"/>
      <c r="G1053" s="382"/>
      <c r="H1053" s="379"/>
      <c r="I1053" s="379"/>
      <c r="J1053" s="380"/>
      <c r="K1053" s="550"/>
      <c r="L1053" s="380"/>
      <c r="M1053" s="379"/>
      <c r="N1053" s="379"/>
      <c r="O1053" s="379"/>
      <c r="P1053" s="380"/>
      <c r="S1053" s="379"/>
    </row>
    <row r="1054" spans="1:19" s="371" customFormat="1">
      <c r="A1054" s="379"/>
      <c r="B1054" s="379"/>
      <c r="C1054" s="379"/>
      <c r="D1054" s="379"/>
      <c r="E1054" s="382"/>
      <c r="F1054" s="382"/>
      <c r="G1054" s="382"/>
      <c r="H1054" s="379"/>
      <c r="I1054" s="379"/>
      <c r="J1054" s="380"/>
      <c r="K1054" s="550"/>
      <c r="L1054" s="380"/>
      <c r="M1054" s="379"/>
      <c r="N1054" s="379"/>
      <c r="O1054" s="379"/>
      <c r="P1054" s="380"/>
      <c r="S1054" s="379"/>
    </row>
    <row r="1055" spans="1:19" s="371" customFormat="1">
      <c r="A1055" s="379"/>
      <c r="B1055" s="379"/>
      <c r="C1055" s="379"/>
      <c r="D1055" s="379"/>
      <c r="E1055" s="382"/>
      <c r="F1055" s="382"/>
      <c r="G1055" s="382"/>
      <c r="H1055" s="379"/>
      <c r="I1055" s="379"/>
      <c r="J1055" s="380"/>
      <c r="K1055" s="550"/>
      <c r="L1055" s="380"/>
      <c r="M1055" s="379"/>
      <c r="N1055" s="379"/>
      <c r="O1055" s="379"/>
      <c r="P1055" s="380"/>
      <c r="S1055" s="379"/>
    </row>
    <row r="1056" spans="1:19" s="371" customFormat="1">
      <c r="A1056" s="379"/>
      <c r="B1056" s="379"/>
      <c r="C1056" s="379"/>
      <c r="D1056" s="379"/>
      <c r="E1056" s="382"/>
      <c r="F1056" s="382"/>
      <c r="G1056" s="382"/>
      <c r="H1056" s="379"/>
      <c r="I1056" s="379"/>
      <c r="J1056" s="380"/>
      <c r="K1056" s="550"/>
      <c r="L1056" s="380"/>
      <c r="M1056" s="379"/>
      <c r="N1056" s="379"/>
      <c r="O1056" s="379"/>
      <c r="P1056" s="380"/>
      <c r="S1056" s="379"/>
    </row>
    <row r="1057" spans="1:19" s="371" customFormat="1">
      <c r="A1057" s="379"/>
      <c r="B1057" s="379"/>
      <c r="C1057" s="379"/>
      <c r="D1057" s="379"/>
      <c r="E1057" s="382"/>
      <c r="F1057" s="382"/>
      <c r="G1057" s="382"/>
      <c r="H1057" s="379"/>
      <c r="I1057" s="379"/>
      <c r="J1057" s="380"/>
      <c r="K1057" s="550"/>
      <c r="L1057" s="380"/>
      <c r="M1057" s="379"/>
      <c r="N1057" s="379"/>
      <c r="O1057" s="379"/>
      <c r="P1057" s="380"/>
      <c r="S1057" s="379"/>
    </row>
    <row r="1058" spans="1:19" s="371" customFormat="1">
      <c r="A1058" s="379"/>
      <c r="B1058" s="379"/>
      <c r="C1058" s="379"/>
      <c r="D1058" s="379"/>
      <c r="E1058" s="382"/>
      <c r="F1058" s="382"/>
      <c r="G1058" s="382"/>
      <c r="H1058" s="379"/>
      <c r="I1058" s="379"/>
      <c r="J1058" s="380"/>
      <c r="K1058" s="550"/>
      <c r="L1058" s="380"/>
      <c r="M1058" s="379"/>
      <c r="N1058" s="379"/>
      <c r="O1058" s="379"/>
      <c r="P1058" s="380"/>
      <c r="S1058" s="379"/>
    </row>
    <row r="1059" spans="1:19" s="371" customFormat="1">
      <c r="A1059" s="379"/>
      <c r="B1059" s="379"/>
      <c r="C1059" s="379"/>
      <c r="D1059" s="379"/>
      <c r="E1059" s="382"/>
      <c r="F1059" s="382"/>
      <c r="G1059" s="382"/>
      <c r="H1059" s="379"/>
      <c r="I1059" s="379"/>
      <c r="J1059" s="380"/>
      <c r="K1059" s="550"/>
      <c r="L1059" s="380"/>
      <c r="M1059" s="379"/>
      <c r="N1059" s="379"/>
      <c r="O1059" s="379"/>
      <c r="P1059" s="380"/>
      <c r="S1059" s="379"/>
    </row>
    <row r="1060" spans="1:19" s="371" customFormat="1">
      <c r="A1060" s="379"/>
      <c r="B1060" s="379"/>
      <c r="C1060" s="379"/>
      <c r="D1060" s="379"/>
      <c r="E1060" s="382"/>
      <c r="F1060" s="382"/>
      <c r="G1060" s="382"/>
      <c r="H1060" s="379"/>
      <c r="I1060" s="379"/>
      <c r="J1060" s="380"/>
      <c r="K1060" s="550"/>
      <c r="L1060" s="380"/>
      <c r="M1060" s="379"/>
      <c r="N1060" s="379"/>
      <c r="O1060" s="379"/>
      <c r="P1060" s="380"/>
      <c r="S1060" s="379"/>
    </row>
    <row r="1061" spans="1:19" s="371" customFormat="1">
      <c r="A1061" s="379"/>
      <c r="B1061" s="379"/>
      <c r="C1061" s="379"/>
      <c r="D1061" s="379"/>
      <c r="E1061" s="382"/>
      <c r="F1061" s="382"/>
      <c r="G1061" s="382"/>
      <c r="H1061" s="379"/>
      <c r="I1061" s="379"/>
      <c r="J1061" s="380"/>
      <c r="K1061" s="550"/>
      <c r="L1061" s="380"/>
      <c r="M1061" s="379"/>
      <c r="N1061" s="379"/>
      <c r="O1061" s="379"/>
      <c r="P1061" s="380"/>
      <c r="S1061" s="379"/>
    </row>
    <row r="1062" spans="1:19" s="371" customFormat="1">
      <c r="A1062" s="379"/>
      <c r="B1062" s="379"/>
      <c r="C1062" s="379"/>
      <c r="D1062" s="379"/>
      <c r="E1062" s="382"/>
      <c r="F1062" s="382"/>
      <c r="G1062" s="382"/>
      <c r="H1062" s="379"/>
      <c r="I1062" s="379"/>
      <c r="J1062" s="380"/>
      <c r="K1062" s="550"/>
      <c r="L1062" s="380"/>
      <c r="M1062" s="379"/>
      <c r="N1062" s="379"/>
      <c r="O1062" s="379"/>
      <c r="P1062" s="380"/>
      <c r="S1062" s="379"/>
    </row>
    <row r="1063" spans="1:19" s="371" customFormat="1">
      <c r="A1063" s="379"/>
      <c r="B1063" s="379"/>
      <c r="C1063" s="379"/>
      <c r="D1063" s="379"/>
      <c r="E1063" s="382"/>
      <c r="F1063" s="382"/>
      <c r="G1063" s="382"/>
      <c r="H1063" s="379"/>
      <c r="I1063" s="379"/>
      <c r="J1063" s="380"/>
      <c r="K1063" s="550"/>
      <c r="L1063" s="380"/>
      <c r="M1063" s="379"/>
      <c r="N1063" s="379"/>
      <c r="O1063" s="379"/>
      <c r="P1063" s="380"/>
      <c r="S1063" s="379"/>
    </row>
    <row r="1064" spans="1:19" s="371" customFormat="1">
      <c r="A1064" s="379"/>
      <c r="B1064" s="379"/>
      <c r="C1064" s="379"/>
      <c r="D1064" s="379"/>
      <c r="E1064" s="382"/>
      <c r="F1064" s="382"/>
      <c r="G1064" s="382"/>
      <c r="H1064" s="379"/>
      <c r="I1064" s="379"/>
      <c r="J1064" s="380"/>
      <c r="K1064" s="550"/>
      <c r="L1064" s="380"/>
      <c r="M1064" s="379"/>
      <c r="N1064" s="379"/>
      <c r="O1064" s="379"/>
      <c r="P1064" s="380"/>
      <c r="S1064" s="379"/>
    </row>
    <row r="1065" spans="1:19" s="371" customFormat="1">
      <c r="A1065" s="379"/>
      <c r="B1065" s="379"/>
      <c r="C1065" s="379"/>
      <c r="D1065" s="379"/>
      <c r="E1065" s="382"/>
      <c r="F1065" s="382"/>
      <c r="G1065" s="382"/>
      <c r="H1065" s="379"/>
      <c r="I1065" s="379"/>
      <c r="J1065" s="380"/>
      <c r="K1065" s="550"/>
      <c r="L1065" s="380"/>
      <c r="M1065" s="379"/>
      <c r="N1065" s="379"/>
      <c r="O1065" s="379"/>
      <c r="P1065" s="380"/>
      <c r="S1065" s="379"/>
    </row>
    <row r="1066" spans="1:19" s="371" customFormat="1">
      <c r="A1066" s="379"/>
      <c r="B1066" s="379"/>
      <c r="C1066" s="379"/>
      <c r="D1066" s="379"/>
      <c r="E1066" s="382"/>
      <c r="F1066" s="382"/>
      <c r="G1066" s="382"/>
      <c r="H1066" s="379"/>
      <c r="I1066" s="379"/>
      <c r="J1066" s="380"/>
      <c r="K1066" s="550"/>
      <c r="L1066" s="380"/>
      <c r="M1066" s="379"/>
      <c r="N1066" s="379"/>
      <c r="O1066" s="379"/>
      <c r="P1066" s="380"/>
      <c r="S1066" s="379"/>
    </row>
    <row r="1067" spans="1:19" s="371" customFormat="1">
      <c r="A1067" s="379"/>
      <c r="B1067" s="379"/>
      <c r="C1067" s="379"/>
      <c r="D1067" s="379"/>
      <c r="E1067" s="382"/>
      <c r="F1067" s="382"/>
      <c r="G1067" s="382"/>
      <c r="H1067" s="379"/>
      <c r="I1067" s="379"/>
      <c r="J1067" s="380"/>
      <c r="K1067" s="550"/>
      <c r="L1067" s="380"/>
      <c r="M1067" s="379"/>
      <c r="N1067" s="379"/>
      <c r="O1067" s="379"/>
      <c r="P1067" s="380"/>
      <c r="S1067" s="379"/>
    </row>
    <row r="1068" spans="1:19" s="371" customFormat="1">
      <c r="A1068" s="379"/>
      <c r="B1068" s="379"/>
      <c r="C1068" s="379"/>
      <c r="D1068" s="379"/>
      <c r="E1068" s="382"/>
      <c r="F1068" s="382"/>
      <c r="G1068" s="382"/>
      <c r="H1068" s="379"/>
      <c r="I1068" s="379"/>
      <c r="J1068" s="380"/>
      <c r="K1068" s="550"/>
      <c r="L1068" s="380"/>
      <c r="M1068" s="379"/>
      <c r="N1068" s="379"/>
      <c r="O1068" s="379"/>
      <c r="P1068" s="380"/>
      <c r="S1068" s="379"/>
    </row>
    <row r="1069" spans="1:19" s="371" customFormat="1">
      <c r="A1069" s="379"/>
      <c r="B1069" s="379"/>
      <c r="C1069" s="379"/>
      <c r="D1069" s="379"/>
      <c r="E1069" s="382"/>
      <c r="F1069" s="382"/>
      <c r="G1069" s="382"/>
      <c r="H1069" s="379"/>
      <c r="I1069" s="379"/>
      <c r="J1069" s="380"/>
      <c r="K1069" s="550"/>
      <c r="L1069" s="380"/>
      <c r="M1069" s="379"/>
      <c r="N1069" s="379"/>
      <c r="O1069" s="379"/>
      <c r="P1069" s="380"/>
      <c r="S1069" s="379"/>
    </row>
    <row r="1070" spans="1:19" s="371" customFormat="1">
      <c r="A1070" s="379"/>
      <c r="B1070" s="379"/>
      <c r="C1070" s="379"/>
      <c r="D1070" s="379"/>
      <c r="E1070" s="382"/>
      <c r="F1070" s="382"/>
      <c r="G1070" s="382"/>
      <c r="H1070" s="379"/>
      <c r="I1070" s="379"/>
      <c r="J1070" s="380"/>
      <c r="K1070" s="550"/>
      <c r="L1070" s="380"/>
      <c r="M1070" s="379"/>
      <c r="N1070" s="379"/>
      <c r="O1070" s="379"/>
      <c r="P1070" s="380"/>
      <c r="S1070" s="379"/>
    </row>
    <row r="1071" spans="1:19" s="371" customFormat="1">
      <c r="A1071" s="379"/>
      <c r="B1071" s="379"/>
      <c r="C1071" s="379"/>
      <c r="D1071" s="379"/>
      <c r="E1071" s="382"/>
      <c r="F1071" s="382"/>
      <c r="G1071" s="382"/>
      <c r="H1071" s="379"/>
      <c r="I1071" s="379"/>
      <c r="J1071" s="380"/>
      <c r="K1071" s="550"/>
      <c r="L1071" s="380"/>
      <c r="M1071" s="379"/>
      <c r="N1071" s="379"/>
      <c r="O1071" s="379"/>
      <c r="P1071" s="380"/>
      <c r="S1071" s="379"/>
    </row>
    <row r="1072" spans="1:19" s="371" customFormat="1">
      <c r="A1072" s="379"/>
      <c r="B1072" s="379"/>
      <c r="C1072" s="379"/>
      <c r="D1072" s="379"/>
      <c r="E1072" s="382"/>
      <c r="F1072" s="382"/>
      <c r="G1072" s="382"/>
      <c r="H1072" s="379"/>
      <c r="I1072" s="379"/>
      <c r="J1072" s="380"/>
      <c r="K1072" s="550"/>
      <c r="L1072" s="380"/>
      <c r="M1072" s="379"/>
      <c r="N1072" s="379"/>
      <c r="O1072" s="379"/>
      <c r="P1072" s="380"/>
      <c r="S1072" s="379"/>
    </row>
    <row r="1073" spans="1:19" s="371" customFormat="1">
      <c r="A1073" s="379"/>
      <c r="B1073" s="379"/>
      <c r="C1073" s="379"/>
      <c r="D1073" s="379"/>
      <c r="E1073" s="382"/>
      <c r="F1073" s="382"/>
      <c r="G1073" s="382"/>
      <c r="H1073" s="379"/>
      <c r="I1073" s="379"/>
      <c r="J1073" s="380"/>
      <c r="K1073" s="550"/>
      <c r="L1073" s="380"/>
      <c r="M1073" s="379"/>
      <c r="N1073" s="379"/>
      <c r="O1073" s="379"/>
      <c r="P1073" s="380"/>
      <c r="S1073" s="379"/>
    </row>
    <row r="1074" spans="1:19" s="371" customFormat="1">
      <c r="A1074" s="379"/>
      <c r="B1074" s="379"/>
      <c r="C1074" s="379"/>
      <c r="D1074" s="379"/>
      <c r="E1074" s="382"/>
      <c r="F1074" s="382"/>
      <c r="G1074" s="382"/>
      <c r="H1074" s="379"/>
      <c r="I1074" s="379"/>
      <c r="J1074" s="380"/>
      <c r="K1074" s="550"/>
      <c r="L1074" s="380"/>
      <c r="M1074" s="379"/>
      <c r="N1074" s="379"/>
      <c r="O1074" s="379"/>
      <c r="P1074" s="380"/>
      <c r="S1074" s="379"/>
    </row>
    <row r="1075" spans="1:19" s="371" customFormat="1">
      <c r="A1075" s="379"/>
      <c r="B1075" s="379"/>
      <c r="C1075" s="379"/>
      <c r="D1075" s="379"/>
      <c r="E1075" s="382"/>
      <c r="F1075" s="382"/>
      <c r="G1075" s="382"/>
      <c r="H1075" s="379"/>
      <c r="I1075" s="379"/>
      <c r="J1075" s="380"/>
      <c r="K1075" s="550"/>
      <c r="L1075" s="380"/>
      <c r="M1075" s="379"/>
      <c r="N1075" s="379"/>
      <c r="O1075" s="379"/>
      <c r="P1075" s="380"/>
      <c r="S1075" s="379"/>
    </row>
    <row r="1076" spans="1:19" s="371" customFormat="1">
      <c r="A1076" s="379"/>
      <c r="B1076" s="379"/>
      <c r="C1076" s="379"/>
      <c r="D1076" s="379"/>
      <c r="E1076" s="382"/>
      <c r="F1076" s="382"/>
      <c r="G1076" s="382"/>
      <c r="H1076" s="379"/>
      <c r="I1076" s="379"/>
      <c r="J1076" s="380"/>
      <c r="K1076" s="550"/>
      <c r="L1076" s="380"/>
      <c r="M1076" s="379"/>
      <c r="N1076" s="379"/>
      <c r="O1076" s="379"/>
      <c r="P1076" s="380"/>
      <c r="S1076" s="379"/>
    </row>
    <row r="1077" spans="1:19" s="371" customFormat="1">
      <c r="A1077" s="379"/>
      <c r="B1077" s="379"/>
      <c r="C1077" s="379"/>
      <c r="D1077" s="379"/>
      <c r="E1077" s="382"/>
      <c r="F1077" s="382"/>
      <c r="G1077" s="382"/>
      <c r="H1077" s="379"/>
      <c r="I1077" s="379"/>
      <c r="J1077" s="380"/>
      <c r="K1077" s="550"/>
      <c r="L1077" s="380"/>
      <c r="M1077" s="379"/>
      <c r="N1077" s="379"/>
      <c r="O1077" s="379"/>
      <c r="P1077" s="380"/>
      <c r="S1077" s="379"/>
    </row>
    <row r="1078" spans="1:19" s="371" customFormat="1">
      <c r="A1078" s="379"/>
      <c r="B1078" s="379"/>
      <c r="C1078" s="379"/>
      <c r="D1078" s="379"/>
      <c r="E1078" s="382"/>
      <c r="F1078" s="382"/>
      <c r="G1078" s="382"/>
      <c r="H1078" s="379"/>
      <c r="I1078" s="379"/>
      <c r="J1078" s="380"/>
      <c r="K1078" s="550"/>
      <c r="L1078" s="380"/>
      <c r="M1078" s="379"/>
      <c r="N1078" s="379"/>
      <c r="O1078" s="379"/>
      <c r="P1078" s="380"/>
      <c r="S1078" s="379"/>
    </row>
    <row r="1079" spans="1:19" s="371" customFormat="1">
      <c r="A1079" s="379"/>
      <c r="B1079" s="379"/>
      <c r="C1079" s="379"/>
      <c r="D1079" s="379"/>
      <c r="E1079" s="382"/>
      <c r="F1079" s="382"/>
      <c r="G1079" s="382"/>
      <c r="H1079" s="379"/>
      <c r="I1079" s="379"/>
      <c r="J1079" s="380"/>
      <c r="K1079" s="550"/>
      <c r="L1079" s="380"/>
      <c r="M1079" s="379"/>
      <c r="N1079" s="379"/>
      <c r="O1079" s="379"/>
      <c r="P1079" s="380"/>
      <c r="S1079" s="379"/>
    </row>
    <row r="1080" spans="1:19" s="371" customFormat="1">
      <c r="A1080" s="379"/>
      <c r="B1080" s="379"/>
      <c r="C1080" s="379"/>
      <c r="D1080" s="379"/>
      <c r="E1080" s="382"/>
      <c r="F1080" s="382"/>
      <c r="G1080" s="382"/>
      <c r="H1080" s="379"/>
      <c r="I1080" s="379"/>
      <c r="J1080" s="380"/>
      <c r="K1080" s="550"/>
      <c r="L1080" s="380"/>
      <c r="M1080" s="379"/>
      <c r="N1080" s="379"/>
      <c r="O1080" s="379"/>
      <c r="P1080" s="380"/>
      <c r="S1080" s="379"/>
    </row>
    <row r="1081" spans="1:19" s="371" customFormat="1">
      <c r="A1081" s="379"/>
      <c r="B1081" s="379"/>
      <c r="C1081" s="379"/>
      <c r="D1081" s="379"/>
      <c r="E1081" s="382"/>
      <c r="F1081" s="382"/>
      <c r="G1081" s="382"/>
      <c r="H1081" s="379"/>
      <c r="I1081" s="379"/>
      <c r="J1081" s="380"/>
      <c r="K1081" s="550"/>
      <c r="L1081" s="380"/>
      <c r="M1081" s="379"/>
      <c r="N1081" s="379"/>
      <c r="O1081" s="379"/>
      <c r="P1081" s="380"/>
      <c r="S1081" s="379"/>
    </row>
    <row r="1082" spans="1:19" s="371" customFormat="1">
      <c r="A1082" s="379"/>
      <c r="B1082" s="379"/>
      <c r="C1082" s="379"/>
      <c r="D1082" s="379"/>
      <c r="E1082" s="382"/>
      <c r="F1082" s="382"/>
      <c r="G1082" s="382"/>
      <c r="H1082" s="379"/>
      <c r="I1082" s="379"/>
      <c r="J1082" s="380"/>
      <c r="K1082" s="550"/>
      <c r="L1082" s="380"/>
      <c r="M1082" s="379"/>
      <c r="N1082" s="379"/>
      <c r="O1082" s="379"/>
      <c r="P1082" s="380"/>
      <c r="S1082" s="379"/>
    </row>
    <row r="1083" spans="1:19" s="371" customFormat="1">
      <c r="A1083" s="379"/>
      <c r="B1083" s="379"/>
      <c r="C1083" s="379"/>
      <c r="D1083" s="379"/>
      <c r="E1083" s="382"/>
      <c r="F1083" s="382"/>
      <c r="G1083" s="382"/>
      <c r="H1083" s="379"/>
      <c r="I1083" s="379"/>
      <c r="J1083" s="380"/>
      <c r="K1083" s="550"/>
      <c r="L1083" s="380"/>
      <c r="M1083" s="379"/>
      <c r="N1083" s="379"/>
      <c r="O1083" s="379"/>
      <c r="P1083" s="380"/>
      <c r="S1083" s="379"/>
    </row>
    <row r="1084" spans="1:19" s="371" customFormat="1">
      <c r="A1084" s="379"/>
      <c r="B1084" s="379"/>
      <c r="C1084" s="379"/>
      <c r="D1084" s="379"/>
      <c r="E1084" s="382"/>
      <c r="F1084" s="382"/>
      <c r="G1084" s="382"/>
      <c r="H1084" s="379"/>
      <c r="I1084" s="379"/>
      <c r="J1084" s="380"/>
      <c r="K1084" s="550"/>
      <c r="L1084" s="380"/>
      <c r="M1084" s="379"/>
      <c r="N1084" s="379"/>
      <c r="O1084" s="379"/>
      <c r="P1084" s="380"/>
      <c r="S1084" s="379"/>
    </row>
    <row r="1085" spans="1:19" s="371" customFormat="1">
      <c r="A1085" s="379"/>
      <c r="B1085" s="379"/>
      <c r="C1085" s="379"/>
      <c r="D1085" s="379"/>
      <c r="E1085" s="382"/>
      <c r="F1085" s="382"/>
      <c r="G1085" s="382"/>
      <c r="H1085" s="379"/>
      <c r="I1085" s="379"/>
      <c r="J1085" s="380"/>
      <c r="K1085" s="550"/>
      <c r="L1085" s="380"/>
      <c r="M1085" s="379"/>
      <c r="N1085" s="379"/>
      <c r="O1085" s="379"/>
      <c r="P1085" s="380"/>
      <c r="S1085" s="379"/>
    </row>
    <row r="1086" spans="1:19" s="371" customFormat="1">
      <c r="A1086" s="379"/>
      <c r="B1086" s="379"/>
      <c r="C1086" s="379"/>
      <c r="D1086" s="379"/>
      <c r="E1086" s="382"/>
      <c r="F1086" s="382"/>
      <c r="G1086" s="382"/>
      <c r="H1086" s="379"/>
      <c r="I1086" s="379"/>
      <c r="J1086" s="380"/>
      <c r="K1086" s="550"/>
      <c r="L1086" s="380"/>
      <c r="M1086" s="379"/>
      <c r="N1086" s="379"/>
      <c r="O1086" s="379"/>
      <c r="P1086" s="380"/>
      <c r="S1086" s="379"/>
    </row>
    <row r="1087" spans="1:19" s="371" customFormat="1">
      <c r="A1087" s="379"/>
      <c r="B1087" s="379"/>
      <c r="C1087" s="379"/>
      <c r="D1087" s="379"/>
      <c r="E1087" s="382"/>
      <c r="F1087" s="382"/>
      <c r="G1087" s="382"/>
      <c r="H1087" s="379"/>
      <c r="I1087" s="379"/>
      <c r="J1087" s="380"/>
      <c r="K1087" s="550"/>
      <c r="L1087" s="380"/>
      <c r="M1087" s="379"/>
      <c r="N1087" s="379"/>
      <c r="O1087" s="379"/>
      <c r="P1087" s="380"/>
      <c r="S1087" s="379"/>
    </row>
    <row r="1088" spans="1:19" s="371" customFormat="1">
      <c r="A1088" s="379"/>
      <c r="B1088" s="379"/>
      <c r="C1088" s="379"/>
      <c r="D1088" s="379"/>
      <c r="E1088" s="382"/>
      <c r="F1088" s="382"/>
      <c r="G1088" s="382"/>
      <c r="H1088" s="379"/>
      <c r="I1088" s="379"/>
      <c r="J1088" s="380"/>
      <c r="K1088" s="550"/>
      <c r="L1088" s="380"/>
      <c r="M1088" s="379"/>
      <c r="N1088" s="379"/>
      <c r="O1088" s="379"/>
      <c r="P1088" s="380"/>
      <c r="S1088" s="379"/>
    </row>
    <row r="1089" spans="1:19" s="371" customFormat="1">
      <c r="A1089" s="379"/>
      <c r="B1089" s="379"/>
      <c r="C1089" s="379"/>
      <c r="D1089" s="379"/>
      <c r="E1089" s="382"/>
      <c r="F1089" s="382"/>
      <c r="G1089" s="382"/>
      <c r="H1089" s="379"/>
      <c r="I1089" s="379"/>
      <c r="J1089" s="380"/>
      <c r="K1089" s="550"/>
      <c r="L1089" s="380"/>
      <c r="M1089" s="379"/>
      <c r="N1089" s="379"/>
      <c r="O1089" s="379"/>
      <c r="P1089" s="380"/>
      <c r="S1089" s="379"/>
    </row>
    <row r="1090" spans="1:19" s="371" customFormat="1">
      <c r="A1090" s="379"/>
      <c r="B1090" s="379"/>
      <c r="C1090" s="379"/>
      <c r="D1090" s="379"/>
      <c r="E1090" s="382"/>
      <c r="F1090" s="382"/>
      <c r="G1090" s="382"/>
      <c r="H1090" s="379"/>
      <c r="I1090" s="379"/>
      <c r="J1090" s="380"/>
      <c r="K1090" s="550"/>
      <c r="L1090" s="380"/>
      <c r="M1090" s="379"/>
      <c r="N1090" s="379"/>
      <c r="O1090" s="379"/>
      <c r="P1090" s="380"/>
      <c r="S1090" s="379"/>
    </row>
    <row r="1091" spans="1:19" s="371" customFormat="1">
      <c r="A1091" s="379"/>
      <c r="B1091" s="379"/>
      <c r="C1091" s="379"/>
      <c r="D1091" s="379"/>
      <c r="E1091" s="382"/>
      <c r="F1091" s="382"/>
      <c r="G1091" s="382"/>
      <c r="H1091" s="379"/>
      <c r="I1091" s="379"/>
      <c r="J1091" s="380"/>
      <c r="K1091" s="550"/>
      <c r="L1091" s="380"/>
      <c r="M1091" s="379"/>
      <c r="N1091" s="379"/>
      <c r="O1091" s="379"/>
      <c r="P1091" s="380"/>
      <c r="S1091" s="379"/>
    </row>
    <row r="1092" spans="1:19" s="371" customFormat="1">
      <c r="A1092" s="379"/>
      <c r="B1092" s="379"/>
      <c r="C1092" s="379"/>
      <c r="D1092" s="379"/>
      <c r="E1092" s="382"/>
      <c r="F1092" s="382"/>
      <c r="G1092" s="382"/>
      <c r="H1092" s="379"/>
      <c r="I1092" s="379"/>
      <c r="J1092" s="380"/>
      <c r="K1092" s="550"/>
      <c r="L1092" s="380"/>
      <c r="M1092" s="379"/>
      <c r="N1092" s="379"/>
      <c r="O1092" s="379"/>
      <c r="P1092" s="380"/>
      <c r="S1092" s="379"/>
    </row>
    <row r="1093" spans="1:19" s="371" customFormat="1">
      <c r="A1093" s="379"/>
      <c r="B1093" s="379"/>
      <c r="C1093" s="379"/>
      <c r="D1093" s="379"/>
      <c r="E1093" s="382"/>
      <c r="F1093" s="382"/>
      <c r="G1093" s="382"/>
      <c r="H1093" s="379"/>
      <c r="I1093" s="379"/>
      <c r="J1093" s="380"/>
      <c r="K1093" s="550"/>
      <c r="L1093" s="380"/>
      <c r="M1093" s="379"/>
      <c r="N1093" s="379"/>
      <c r="O1093" s="379"/>
      <c r="P1093" s="380"/>
      <c r="S1093" s="379"/>
    </row>
    <row r="1094" spans="1:19" s="371" customFormat="1">
      <c r="A1094" s="379"/>
      <c r="B1094" s="379"/>
      <c r="C1094" s="379"/>
      <c r="D1094" s="379"/>
      <c r="E1094" s="382"/>
      <c r="F1094" s="382"/>
      <c r="G1094" s="382"/>
      <c r="H1094" s="379"/>
      <c r="I1094" s="379"/>
      <c r="J1094" s="380"/>
      <c r="K1094" s="550"/>
      <c r="L1094" s="380"/>
      <c r="M1094" s="379"/>
      <c r="N1094" s="379"/>
      <c r="O1094" s="379"/>
      <c r="P1094" s="380"/>
      <c r="S1094" s="379"/>
    </row>
    <row r="1095" spans="1:19" s="371" customFormat="1">
      <c r="A1095" s="379"/>
      <c r="B1095" s="379"/>
      <c r="C1095" s="379"/>
      <c r="D1095" s="379"/>
      <c r="E1095" s="382"/>
      <c r="F1095" s="382"/>
      <c r="G1095" s="382"/>
      <c r="H1095" s="379"/>
      <c r="I1095" s="379"/>
      <c r="J1095" s="380"/>
      <c r="K1095" s="550"/>
      <c r="L1095" s="380"/>
      <c r="M1095" s="379"/>
      <c r="N1095" s="379"/>
      <c r="O1095" s="379"/>
      <c r="P1095" s="380"/>
      <c r="S1095" s="379"/>
    </row>
    <row r="1096" spans="1:19" s="371" customFormat="1">
      <c r="A1096" s="379"/>
      <c r="B1096" s="379"/>
      <c r="C1096" s="379"/>
      <c r="D1096" s="379"/>
      <c r="E1096" s="382"/>
      <c r="F1096" s="382"/>
      <c r="G1096" s="382"/>
      <c r="H1096" s="379"/>
      <c r="I1096" s="379"/>
      <c r="J1096" s="380"/>
      <c r="K1096" s="550"/>
      <c r="L1096" s="380"/>
      <c r="M1096" s="379"/>
      <c r="N1096" s="379"/>
      <c r="O1096" s="379"/>
      <c r="P1096" s="380"/>
      <c r="S1096" s="379"/>
    </row>
    <row r="1097" spans="1:19" s="371" customFormat="1">
      <c r="A1097" s="379"/>
      <c r="B1097" s="379"/>
      <c r="C1097" s="379"/>
      <c r="D1097" s="379"/>
      <c r="E1097" s="382"/>
      <c r="F1097" s="382"/>
      <c r="G1097" s="382"/>
      <c r="H1097" s="379"/>
      <c r="I1097" s="379"/>
      <c r="J1097" s="380"/>
      <c r="K1097" s="550"/>
      <c r="L1097" s="380"/>
      <c r="M1097" s="379"/>
      <c r="N1097" s="379"/>
      <c r="O1097" s="379"/>
      <c r="P1097" s="380"/>
      <c r="S1097" s="379"/>
    </row>
    <row r="1098" spans="1:19" s="371" customFormat="1">
      <c r="A1098" s="379"/>
      <c r="B1098" s="379"/>
      <c r="C1098" s="379"/>
      <c r="D1098" s="379"/>
      <c r="E1098" s="382"/>
      <c r="F1098" s="382"/>
      <c r="G1098" s="382"/>
      <c r="H1098" s="379"/>
      <c r="I1098" s="379"/>
      <c r="J1098" s="380"/>
      <c r="K1098" s="550"/>
      <c r="L1098" s="380"/>
      <c r="M1098" s="379"/>
      <c r="N1098" s="379"/>
      <c r="O1098" s="379"/>
      <c r="P1098" s="380"/>
      <c r="S1098" s="379"/>
    </row>
    <row r="1099" spans="1:19" s="371" customFormat="1">
      <c r="A1099" s="379"/>
      <c r="B1099" s="379"/>
      <c r="C1099" s="379"/>
      <c r="D1099" s="379"/>
      <c r="E1099" s="382"/>
      <c r="F1099" s="382"/>
      <c r="G1099" s="382"/>
      <c r="H1099" s="379"/>
      <c r="I1099" s="379"/>
      <c r="J1099" s="380"/>
      <c r="K1099" s="550"/>
      <c r="L1099" s="380"/>
      <c r="M1099" s="379"/>
      <c r="N1099" s="379"/>
      <c r="O1099" s="379"/>
      <c r="P1099" s="380"/>
      <c r="S1099" s="379"/>
    </row>
    <row r="1100" spans="1:19" s="371" customFormat="1">
      <c r="A1100" s="379"/>
      <c r="B1100" s="379"/>
      <c r="C1100" s="379"/>
      <c r="D1100" s="379"/>
      <c r="E1100" s="382"/>
      <c r="F1100" s="382"/>
      <c r="G1100" s="382"/>
      <c r="H1100" s="379"/>
      <c r="I1100" s="379"/>
      <c r="J1100" s="380"/>
      <c r="K1100" s="550"/>
      <c r="L1100" s="380"/>
      <c r="M1100" s="379"/>
      <c r="N1100" s="379"/>
      <c r="O1100" s="379"/>
      <c r="P1100" s="380"/>
      <c r="S1100" s="379"/>
    </row>
    <row r="1101" spans="1:19" s="371" customFormat="1">
      <c r="A1101" s="379"/>
      <c r="B1101" s="379"/>
      <c r="C1101" s="379"/>
      <c r="D1101" s="379"/>
      <c r="E1101" s="382"/>
      <c r="F1101" s="382"/>
      <c r="G1101" s="382"/>
      <c r="H1101" s="379"/>
      <c r="I1101" s="379"/>
      <c r="J1101" s="380"/>
      <c r="K1101" s="550"/>
      <c r="L1101" s="380"/>
      <c r="M1101" s="379"/>
      <c r="N1101" s="379"/>
      <c r="O1101" s="379"/>
      <c r="P1101" s="380"/>
      <c r="S1101" s="379"/>
    </row>
    <row r="1102" spans="1:19" s="371" customFormat="1">
      <c r="A1102" s="379"/>
      <c r="B1102" s="379"/>
      <c r="C1102" s="379"/>
      <c r="D1102" s="379"/>
      <c r="E1102" s="382"/>
      <c r="F1102" s="382"/>
      <c r="G1102" s="382"/>
      <c r="H1102" s="379"/>
      <c r="I1102" s="379"/>
      <c r="J1102" s="380"/>
      <c r="K1102" s="550"/>
      <c r="L1102" s="380"/>
      <c r="M1102" s="379"/>
      <c r="N1102" s="379"/>
      <c r="O1102" s="379"/>
      <c r="P1102" s="380"/>
      <c r="S1102" s="379"/>
    </row>
    <row r="1103" spans="1:19" s="371" customFormat="1">
      <c r="A1103" s="379"/>
      <c r="B1103" s="379"/>
      <c r="C1103" s="379"/>
      <c r="D1103" s="379"/>
      <c r="E1103" s="382"/>
      <c r="F1103" s="382"/>
      <c r="G1103" s="382"/>
      <c r="H1103" s="379"/>
      <c r="I1103" s="379"/>
      <c r="J1103" s="380"/>
      <c r="K1103" s="550"/>
      <c r="L1103" s="380"/>
      <c r="M1103" s="379"/>
      <c r="N1103" s="379"/>
      <c r="O1103" s="379"/>
      <c r="P1103" s="380"/>
      <c r="S1103" s="379"/>
    </row>
    <row r="1104" spans="1:19" s="371" customFormat="1">
      <c r="A1104" s="379"/>
      <c r="B1104" s="379"/>
      <c r="C1104" s="379"/>
      <c r="D1104" s="379"/>
      <c r="E1104" s="382"/>
      <c r="F1104" s="382"/>
      <c r="G1104" s="382"/>
      <c r="H1104" s="379"/>
      <c r="I1104" s="379"/>
      <c r="J1104" s="380"/>
      <c r="K1104" s="550"/>
      <c r="L1104" s="380"/>
      <c r="M1104" s="379"/>
      <c r="N1104" s="379"/>
      <c r="O1104" s="379"/>
      <c r="P1104" s="380"/>
      <c r="S1104" s="379"/>
    </row>
    <row r="1105" spans="1:19" s="371" customFormat="1">
      <c r="A1105" s="379"/>
      <c r="B1105" s="379"/>
      <c r="C1105" s="379"/>
      <c r="D1105" s="379"/>
      <c r="E1105" s="382"/>
      <c r="F1105" s="382"/>
      <c r="G1105" s="382"/>
      <c r="H1105" s="379"/>
      <c r="I1105" s="379"/>
      <c r="J1105" s="380"/>
      <c r="K1105" s="550"/>
      <c r="L1105" s="380"/>
      <c r="M1105" s="379"/>
      <c r="N1105" s="379"/>
      <c r="O1105" s="379"/>
      <c r="P1105" s="380"/>
      <c r="S1105" s="379"/>
    </row>
    <row r="1106" spans="1:19" s="371" customFormat="1">
      <c r="A1106" s="379"/>
      <c r="B1106" s="379"/>
      <c r="C1106" s="379"/>
      <c r="D1106" s="379"/>
      <c r="E1106" s="382"/>
      <c r="F1106" s="382"/>
      <c r="G1106" s="382"/>
      <c r="H1106" s="379"/>
      <c r="I1106" s="379"/>
      <c r="J1106" s="380"/>
      <c r="K1106" s="550"/>
      <c r="L1106" s="380"/>
      <c r="M1106" s="379"/>
      <c r="N1106" s="379"/>
      <c r="O1106" s="379"/>
      <c r="P1106" s="380"/>
      <c r="S1106" s="379"/>
    </row>
    <row r="1107" spans="1:19" s="371" customFormat="1">
      <c r="A1107" s="379"/>
      <c r="B1107" s="379"/>
      <c r="C1107" s="379"/>
      <c r="D1107" s="379"/>
      <c r="E1107" s="382"/>
      <c r="F1107" s="382"/>
      <c r="G1107" s="382"/>
      <c r="H1107" s="379"/>
      <c r="I1107" s="379"/>
      <c r="J1107" s="380"/>
      <c r="K1107" s="550"/>
      <c r="L1107" s="380"/>
      <c r="M1107" s="379"/>
      <c r="N1107" s="379"/>
      <c r="O1107" s="379"/>
      <c r="P1107" s="380"/>
      <c r="S1107" s="379"/>
    </row>
    <row r="1108" spans="1:19" s="371" customFormat="1">
      <c r="A1108" s="379"/>
      <c r="B1108" s="379"/>
      <c r="C1108" s="379"/>
      <c r="D1108" s="379"/>
      <c r="E1108" s="382"/>
      <c r="F1108" s="382"/>
      <c r="G1108" s="382"/>
      <c r="H1108" s="379"/>
      <c r="I1108" s="379"/>
      <c r="J1108" s="380"/>
      <c r="K1108" s="550"/>
      <c r="L1108" s="380"/>
      <c r="M1108" s="379"/>
      <c r="N1108" s="379"/>
      <c r="O1108" s="379"/>
      <c r="P1108" s="380"/>
      <c r="S1108" s="379"/>
    </row>
    <row r="1109" spans="1:19" s="371" customFormat="1">
      <c r="A1109" s="379"/>
      <c r="B1109" s="379"/>
      <c r="C1109" s="379"/>
      <c r="D1109" s="379"/>
      <c r="E1109" s="382"/>
      <c r="F1109" s="382"/>
      <c r="G1109" s="382"/>
      <c r="H1109" s="379"/>
      <c r="I1109" s="379"/>
      <c r="J1109" s="380"/>
      <c r="K1109" s="550"/>
      <c r="L1109" s="380"/>
      <c r="M1109" s="379"/>
      <c r="N1109" s="379"/>
      <c r="O1109" s="379"/>
      <c r="P1109" s="380"/>
      <c r="S1109" s="379"/>
    </row>
    <row r="1110" spans="1:19" s="371" customFormat="1">
      <c r="A1110" s="379"/>
      <c r="B1110" s="379"/>
      <c r="C1110" s="379"/>
      <c r="D1110" s="379"/>
      <c r="E1110" s="382"/>
      <c r="F1110" s="382"/>
      <c r="G1110" s="382"/>
      <c r="H1110" s="379"/>
      <c r="I1110" s="379"/>
      <c r="J1110" s="380"/>
      <c r="K1110" s="550"/>
      <c r="L1110" s="380"/>
      <c r="M1110" s="379"/>
      <c r="N1110" s="379"/>
      <c r="O1110" s="379"/>
      <c r="P1110" s="380"/>
      <c r="S1110" s="379"/>
    </row>
    <row r="1111" spans="1:19" s="371" customFormat="1">
      <c r="A1111" s="379"/>
      <c r="B1111" s="379"/>
      <c r="C1111" s="379"/>
      <c r="D1111" s="379"/>
      <c r="E1111" s="382"/>
      <c r="F1111" s="382"/>
      <c r="G1111" s="382"/>
      <c r="H1111" s="379"/>
      <c r="I1111" s="379"/>
      <c r="J1111" s="380"/>
      <c r="K1111" s="550"/>
      <c r="L1111" s="380"/>
      <c r="M1111" s="379"/>
      <c r="N1111" s="379"/>
      <c r="O1111" s="379"/>
      <c r="P1111" s="380"/>
      <c r="S1111" s="379"/>
    </row>
    <row r="1112" spans="1:19" s="371" customFormat="1">
      <c r="A1112" s="379"/>
      <c r="B1112" s="379"/>
      <c r="C1112" s="379"/>
      <c r="D1112" s="379"/>
      <c r="E1112" s="382"/>
      <c r="F1112" s="382"/>
      <c r="G1112" s="382"/>
      <c r="H1112" s="379"/>
      <c r="I1112" s="379"/>
      <c r="J1112" s="380"/>
      <c r="K1112" s="550"/>
      <c r="L1112" s="380"/>
      <c r="M1112" s="379"/>
      <c r="N1112" s="379"/>
      <c r="O1112" s="379"/>
      <c r="P1112" s="380"/>
      <c r="S1112" s="379"/>
    </row>
    <row r="1113" spans="1:19" s="371" customFormat="1">
      <c r="A1113" s="379"/>
      <c r="B1113" s="379"/>
      <c r="C1113" s="379"/>
      <c r="D1113" s="379"/>
      <c r="E1113" s="382"/>
      <c r="F1113" s="382"/>
      <c r="G1113" s="382"/>
      <c r="H1113" s="379"/>
      <c r="I1113" s="379"/>
      <c r="J1113" s="380"/>
      <c r="K1113" s="550"/>
      <c r="L1113" s="380"/>
      <c r="M1113" s="379"/>
      <c r="N1113" s="379"/>
      <c r="O1113" s="379"/>
      <c r="P1113" s="380"/>
      <c r="S1113" s="379"/>
    </row>
    <row r="1114" spans="1:19" s="371" customFormat="1">
      <c r="A1114" s="379"/>
      <c r="B1114" s="379"/>
      <c r="C1114" s="379"/>
      <c r="D1114" s="379"/>
      <c r="E1114" s="382"/>
      <c r="F1114" s="382"/>
      <c r="G1114" s="382"/>
      <c r="H1114" s="379"/>
      <c r="I1114" s="379"/>
      <c r="J1114" s="380"/>
      <c r="K1114" s="550"/>
      <c r="L1114" s="380"/>
      <c r="M1114" s="379"/>
      <c r="N1114" s="379"/>
      <c r="O1114" s="379"/>
      <c r="P1114" s="380"/>
      <c r="S1114" s="379"/>
    </row>
    <row r="1115" spans="1:19" s="371" customFormat="1">
      <c r="A1115" s="379"/>
      <c r="B1115" s="379"/>
      <c r="C1115" s="379"/>
      <c r="D1115" s="379"/>
      <c r="E1115" s="382"/>
      <c r="F1115" s="382"/>
      <c r="G1115" s="382"/>
      <c r="H1115" s="379"/>
      <c r="I1115" s="379"/>
      <c r="J1115" s="380"/>
      <c r="K1115" s="550"/>
      <c r="L1115" s="380"/>
      <c r="M1115" s="379"/>
      <c r="N1115" s="379"/>
      <c r="O1115" s="379"/>
      <c r="P1115" s="380"/>
      <c r="S1115" s="379"/>
    </row>
    <row r="1116" spans="1:19" s="371" customFormat="1">
      <c r="A1116" s="379"/>
      <c r="B1116" s="379"/>
      <c r="C1116" s="379"/>
      <c r="D1116" s="379"/>
      <c r="E1116" s="382"/>
      <c r="F1116" s="382"/>
      <c r="G1116" s="382"/>
      <c r="H1116" s="379"/>
      <c r="I1116" s="379"/>
      <c r="J1116" s="380"/>
      <c r="K1116" s="550"/>
      <c r="L1116" s="380"/>
      <c r="M1116" s="379"/>
      <c r="N1116" s="379"/>
      <c r="O1116" s="379"/>
      <c r="P1116" s="380"/>
      <c r="S1116" s="379"/>
    </row>
    <row r="1117" spans="1:19" s="371" customFormat="1">
      <c r="A1117" s="379"/>
      <c r="B1117" s="379"/>
      <c r="C1117" s="379"/>
      <c r="D1117" s="379"/>
      <c r="E1117" s="382"/>
      <c r="F1117" s="382"/>
      <c r="G1117" s="382"/>
      <c r="H1117" s="379"/>
      <c r="I1117" s="379"/>
      <c r="J1117" s="380"/>
      <c r="K1117" s="550"/>
      <c r="L1117" s="380"/>
      <c r="M1117" s="379"/>
      <c r="N1117" s="379"/>
      <c r="O1117" s="379"/>
      <c r="P1117" s="380"/>
      <c r="S1117" s="379"/>
    </row>
    <row r="1118" spans="1:19" s="371" customFormat="1">
      <c r="A1118" s="379"/>
      <c r="B1118" s="379"/>
      <c r="C1118" s="379"/>
      <c r="D1118" s="379"/>
      <c r="E1118" s="382"/>
      <c r="F1118" s="382"/>
      <c r="G1118" s="382"/>
      <c r="H1118" s="379"/>
      <c r="I1118" s="379"/>
      <c r="J1118" s="380"/>
      <c r="K1118" s="550"/>
      <c r="L1118" s="380"/>
      <c r="M1118" s="379"/>
      <c r="N1118" s="379"/>
      <c r="O1118" s="379"/>
      <c r="P1118" s="380"/>
      <c r="S1118" s="379"/>
    </row>
    <row r="1119" spans="1:19" s="371" customFormat="1">
      <c r="A1119" s="379"/>
      <c r="B1119" s="379"/>
      <c r="C1119" s="379"/>
      <c r="D1119" s="379"/>
      <c r="E1119" s="382"/>
      <c r="F1119" s="382"/>
      <c r="G1119" s="382"/>
      <c r="H1119" s="379"/>
      <c r="I1119" s="379"/>
      <c r="J1119" s="380"/>
      <c r="K1119" s="550"/>
      <c r="L1119" s="380"/>
      <c r="M1119" s="379"/>
      <c r="N1119" s="379"/>
      <c r="O1119" s="379"/>
      <c r="P1119" s="380"/>
      <c r="S1119" s="379"/>
    </row>
    <row r="1120" spans="1:19" s="371" customFormat="1">
      <c r="A1120" s="379"/>
      <c r="B1120" s="379"/>
      <c r="C1120" s="379"/>
      <c r="D1120" s="379"/>
      <c r="E1120" s="382"/>
      <c r="F1120" s="382"/>
      <c r="G1120" s="382"/>
      <c r="H1120" s="379"/>
      <c r="I1120" s="379"/>
      <c r="J1120" s="380"/>
      <c r="K1120" s="550"/>
      <c r="L1120" s="380"/>
      <c r="M1120" s="379"/>
      <c r="N1120" s="379"/>
      <c r="O1120" s="379"/>
      <c r="P1120" s="380"/>
      <c r="S1120" s="379"/>
    </row>
    <row r="1121" spans="1:19" s="371" customFormat="1">
      <c r="A1121" s="379"/>
      <c r="B1121" s="379"/>
      <c r="C1121" s="379"/>
      <c r="D1121" s="379"/>
      <c r="E1121" s="382"/>
      <c r="F1121" s="382"/>
      <c r="G1121" s="382"/>
      <c r="H1121" s="379"/>
      <c r="I1121" s="379"/>
      <c r="J1121" s="380"/>
      <c r="K1121" s="550"/>
      <c r="L1121" s="380"/>
      <c r="M1121" s="379"/>
      <c r="N1121" s="379"/>
      <c r="O1121" s="379"/>
      <c r="P1121" s="380"/>
      <c r="S1121" s="379"/>
    </row>
    <row r="1122" spans="1:19" s="371" customFormat="1">
      <c r="A1122" s="379"/>
      <c r="B1122" s="379"/>
      <c r="C1122" s="379"/>
      <c r="D1122" s="379"/>
      <c r="E1122" s="382"/>
      <c r="F1122" s="382"/>
      <c r="G1122" s="382"/>
      <c r="H1122" s="379"/>
      <c r="I1122" s="379"/>
      <c r="J1122" s="380"/>
      <c r="K1122" s="550"/>
      <c r="L1122" s="380"/>
      <c r="M1122" s="379"/>
      <c r="N1122" s="379"/>
      <c r="O1122" s="379"/>
      <c r="P1122" s="380"/>
      <c r="S1122" s="379"/>
    </row>
    <row r="1123" spans="1:19" s="371" customFormat="1">
      <c r="A1123" s="379"/>
      <c r="B1123" s="379"/>
      <c r="C1123" s="379"/>
      <c r="D1123" s="379"/>
      <c r="E1123" s="382"/>
      <c r="F1123" s="382"/>
      <c r="G1123" s="382"/>
      <c r="H1123" s="379"/>
      <c r="I1123" s="379"/>
      <c r="J1123" s="380"/>
      <c r="K1123" s="550"/>
      <c r="L1123" s="380"/>
      <c r="M1123" s="379"/>
      <c r="N1123" s="379"/>
      <c r="O1123" s="379"/>
      <c r="P1123" s="380"/>
      <c r="S1123" s="379"/>
    </row>
    <row r="1124" spans="1:19" s="371" customFormat="1">
      <c r="A1124" s="379"/>
      <c r="B1124" s="379"/>
      <c r="C1124" s="379"/>
      <c r="D1124" s="379"/>
      <c r="E1124" s="382"/>
      <c r="F1124" s="382"/>
      <c r="G1124" s="382"/>
      <c r="H1124" s="379"/>
      <c r="I1124" s="379"/>
      <c r="J1124" s="380"/>
      <c r="K1124" s="550"/>
      <c r="L1124" s="380"/>
      <c r="M1124" s="379"/>
      <c r="N1124" s="379"/>
      <c r="O1124" s="379"/>
      <c r="P1124" s="380"/>
      <c r="S1124" s="379"/>
    </row>
    <row r="1125" spans="1:19" s="371" customFormat="1">
      <c r="A1125" s="379"/>
      <c r="B1125" s="379"/>
      <c r="C1125" s="379"/>
      <c r="D1125" s="379"/>
      <c r="E1125" s="382"/>
      <c r="F1125" s="382"/>
      <c r="G1125" s="382"/>
      <c r="H1125" s="379"/>
      <c r="I1125" s="379"/>
      <c r="J1125" s="380"/>
      <c r="K1125" s="550"/>
      <c r="L1125" s="380"/>
      <c r="M1125" s="379"/>
      <c r="N1125" s="379"/>
      <c r="O1125" s="379"/>
      <c r="P1125" s="380"/>
      <c r="S1125" s="379"/>
    </row>
    <row r="1126" spans="1:19" s="371" customFormat="1">
      <c r="A1126" s="379"/>
      <c r="B1126" s="379"/>
      <c r="C1126" s="379"/>
      <c r="D1126" s="379"/>
      <c r="E1126" s="382"/>
      <c r="F1126" s="382"/>
      <c r="G1126" s="382"/>
      <c r="H1126" s="379"/>
      <c r="I1126" s="379"/>
      <c r="J1126" s="380"/>
      <c r="K1126" s="550"/>
      <c r="L1126" s="380"/>
      <c r="M1126" s="379"/>
      <c r="N1126" s="379"/>
      <c r="O1126" s="379"/>
      <c r="P1126" s="380"/>
      <c r="S1126" s="379"/>
    </row>
    <row r="1127" spans="1:19" s="371" customFormat="1">
      <c r="A1127" s="379"/>
      <c r="B1127" s="379"/>
      <c r="C1127" s="379"/>
      <c r="D1127" s="379"/>
      <c r="E1127" s="382"/>
      <c r="F1127" s="382"/>
      <c r="G1127" s="382"/>
      <c r="H1127" s="379"/>
      <c r="I1127" s="379"/>
      <c r="J1127" s="380"/>
      <c r="K1127" s="550"/>
      <c r="L1127" s="380"/>
      <c r="M1127" s="379"/>
      <c r="N1127" s="379"/>
      <c r="O1127" s="379"/>
      <c r="P1127" s="380"/>
      <c r="S1127" s="379"/>
    </row>
    <row r="1128" spans="1:19" s="371" customFormat="1">
      <c r="A1128" s="379"/>
      <c r="B1128" s="379"/>
      <c r="C1128" s="379"/>
      <c r="D1128" s="379"/>
      <c r="E1128" s="382"/>
      <c r="F1128" s="382"/>
      <c r="G1128" s="382"/>
      <c r="H1128" s="379"/>
      <c r="I1128" s="379"/>
      <c r="J1128" s="380"/>
      <c r="K1128" s="550"/>
      <c r="L1128" s="380"/>
      <c r="M1128" s="379"/>
      <c r="N1128" s="379"/>
      <c r="O1128" s="379"/>
      <c r="P1128" s="380"/>
      <c r="S1128" s="379"/>
    </row>
    <row r="1129" spans="1:19" s="371" customFormat="1">
      <c r="A1129" s="379"/>
      <c r="B1129" s="379"/>
      <c r="C1129" s="379"/>
      <c r="D1129" s="379"/>
      <c r="E1129" s="382"/>
      <c r="F1129" s="382"/>
      <c r="G1129" s="382"/>
      <c r="H1129" s="379"/>
      <c r="I1129" s="379"/>
      <c r="J1129" s="380"/>
      <c r="K1129" s="550"/>
      <c r="L1129" s="380"/>
      <c r="M1129" s="379"/>
      <c r="N1129" s="379"/>
      <c r="O1129" s="379"/>
      <c r="P1129" s="380"/>
      <c r="S1129" s="379"/>
    </row>
    <row r="1130" spans="1:19" s="371" customFormat="1">
      <c r="A1130" s="379"/>
      <c r="B1130" s="379"/>
      <c r="C1130" s="379"/>
      <c r="D1130" s="379"/>
      <c r="E1130" s="382"/>
      <c r="F1130" s="382"/>
      <c r="G1130" s="382"/>
      <c r="H1130" s="379"/>
      <c r="I1130" s="379"/>
      <c r="J1130" s="380"/>
      <c r="K1130" s="550"/>
      <c r="L1130" s="380"/>
      <c r="M1130" s="379"/>
      <c r="N1130" s="379"/>
      <c r="O1130" s="379"/>
      <c r="P1130" s="380"/>
      <c r="S1130" s="379"/>
    </row>
    <row r="1131" spans="1:19" s="371" customFormat="1">
      <c r="A1131" s="379"/>
      <c r="B1131" s="379"/>
      <c r="C1131" s="379"/>
      <c r="D1131" s="379"/>
      <c r="E1131" s="382"/>
      <c r="F1131" s="382"/>
      <c r="G1131" s="382"/>
      <c r="H1131" s="379"/>
      <c r="I1131" s="379"/>
      <c r="J1131" s="380"/>
      <c r="K1131" s="550"/>
      <c r="L1131" s="380"/>
      <c r="M1131" s="379"/>
      <c r="N1131" s="379"/>
      <c r="O1131" s="379"/>
      <c r="P1131" s="380"/>
      <c r="S1131" s="379"/>
    </row>
    <row r="1132" spans="1:19" s="371" customFormat="1">
      <c r="A1132" s="379"/>
      <c r="B1132" s="379"/>
      <c r="C1132" s="379"/>
      <c r="D1132" s="379"/>
      <c r="E1132" s="382"/>
      <c r="F1132" s="382"/>
      <c r="G1132" s="382"/>
      <c r="H1132" s="379"/>
      <c r="I1132" s="379"/>
      <c r="J1132" s="380"/>
      <c r="K1132" s="550"/>
      <c r="L1132" s="380"/>
      <c r="M1132" s="379"/>
      <c r="N1132" s="379"/>
      <c r="O1132" s="379"/>
      <c r="P1132" s="380"/>
      <c r="S1132" s="379"/>
    </row>
    <row r="1133" spans="1:19" s="371" customFormat="1">
      <c r="A1133" s="379"/>
      <c r="B1133" s="379"/>
      <c r="C1133" s="379"/>
      <c r="D1133" s="379"/>
      <c r="E1133" s="382"/>
      <c r="F1133" s="382"/>
      <c r="G1133" s="382"/>
      <c r="H1133" s="379"/>
      <c r="I1133" s="379"/>
      <c r="J1133" s="380"/>
      <c r="K1133" s="550"/>
      <c r="L1133" s="380"/>
      <c r="M1133" s="379"/>
      <c r="N1133" s="379"/>
      <c r="O1133" s="379"/>
      <c r="P1133" s="380"/>
      <c r="S1133" s="379"/>
    </row>
  </sheetData>
  <mergeCells count="65">
    <mergeCell ref="A1:K1"/>
    <mergeCell ref="A2:P2"/>
    <mergeCell ref="A6:J6"/>
    <mergeCell ref="A7:O7"/>
    <mergeCell ref="A10:A11"/>
    <mergeCell ref="B10:B11"/>
    <mergeCell ref="C10:C11"/>
    <mergeCell ref="D10:D11"/>
    <mergeCell ref="E10:E11"/>
    <mergeCell ref="F10:F11"/>
    <mergeCell ref="R10:R11"/>
    <mergeCell ref="G10:G11"/>
    <mergeCell ref="H10:H11"/>
    <mergeCell ref="I10:I11"/>
    <mergeCell ref="J10:J11"/>
    <mergeCell ref="K10:K11"/>
    <mergeCell ref="L10:L11"/>
    <mergeCell ref="B18:D18"/>
    <mergeCell ref="Q18:Q19"/>
    <mergeCell ref="B19:D19"/>
    <mergeCell ref="B20:D20"/>
    <mergeCell ref="M10:M11"/>
    <mergeCell ref="N10:O10"/>
    <mergeCell ref="P10:P11"/>
    <mergeCell ref="Q10:Q11"/>
    <mergeCell ref="K13:K15"/>
    <mergeCell ref="K16:K17"/>
    <mergeCell ref="M13:M15"/>
    <mergeCell ref="L13:L15"/>
    <mergeCell ref="L16:L17"/>
    <mergeCell ref="N13:N15"/>
    <mergeCell ref="M16:M17"/>
    <mergeCell ref="B13:B15"/>
    <mergeCell ref="Q43:Q44"/>
    <mergeCell ref="B21:D21"/>
    <mergeCell ref="Q21:Q22"/>
    <mergeCell ref="B22:D22"/>
    <mergeCell ref="B23:D23"/>
    <mergeCell ref="B24:D24"/>
    <mergeCell ref="B25:D25"/>
    <mergeCell ref="B26:D26"/>
    <mergeCell ref="B27:D27"/>
    <mergeCell ref="B28:D28"/>
    <mergeCell ref="Q28:Q30"/>
    <mergeCell ref="B29:D29"/>
    <mergeCell ref="Q78:Q83"/>
    <mergeCell ref="Q45:Q46"/>
    <mergeCell ref="Q47:Q48"/>
    <mergeCell ref="Q52:Q53"/>
    <mergeCell ref="Q54:Q55"/>
    <mergeCell ref="Q56:Q57"/>
    <mergeCell ref="Q60:Q61"/>
    <mergeCell ref="Q63:Q64"/>
    <mergeCell ref="Q68:Q69"/>
    <mergeCell ref="Q71:Q72"/>
    <mergeCell ref="Q73:Q74"/>
    <mergeCell ref="Q76:Q77"/>
    <mergeCell ref="B16:B17"/>
    <mergeCell ref="Q13:Q15"/>
    <mergeCell ref="Q16:Q17"/>
    <mergeCell ref="N16:N17"/>
    <mergeCell ref="O16:O17"/>
    <mergeCell ref="O13:O15"/>
    <mergeCell ref="P13:P15"/>
    <mergeCell ref="P16:P17"/>
  </mergeCells>
  <conditionalFormatting sqref="E10:G10">
    <cfRule type="dataBar" priority="1">
      <dataBar>
        <cfvo type="min"/>
        <cfvo type="max"/>
        <color rgb="FF638EC6"/>
      </dataBar>
      <extLst>
        <ext xmlns:x14="http://schemas.microsoft.com/office/spreadsheetml/2009/9/main" uri="{B025F937-C7B1-47D3-B67F-A62EFF666E3E}">
          <x14:id>{498FC594-B91A-42A5-98A8-8CD7EF3462B0}</x14:id>
        </ext>
      </extLst>
    </cfRule>
  </conditionalFormatting>
  <conditionalFormatting sqref="H11">
    <cfRule type="dataBar" priority="2">
      <dataBar>
        <cfvo type="min"/>
        <cfvo type="max"/>
        <color rgb="FF638EC6"/>
      </dataBar>
      <extLst>
        <ext xmlns:x14="http://schemas.microsoft.com/office/spreadsheetml/2009/9/main" uri="{B025F937-C7B1-47D3-B67F-A62EFF666E3E}">
          <x14:id>{8E365B4E-6213-4795-9906-02D6971CDA8C}</x14:id>
        </ext>
      </extLst>
    </cfRule>
  </conditionalFormatting>
  <conditionalFormatting sqref="M10:N10 H10:K10">
    <cfRule type="dataBar" priority="3">
      <dataBar>
        <cfvo type="min"/>
        <cfvo type="max"/>
        <color rgb="FF638EC6"/>
      </dataBar>
      <extLst>
        <ext xmlns:x14="http://schemas.microsoft.com/office/spreadsheetml/2009/9/main" uri="{B025F937-C7B1-47D3-B67F-A62EFF666E3E}">
          <x14:id>{B7867FB3-46C8-4499-8DBE-B6DE4AB2DAC2}</x14:id>
        </ext>
      </extLst>
    </cfRule>
  </conditionalFormatting>
  <pageMargins left="0.7" right="0.7" top="0.75" bottom="0.75" header="0.3" footer="0.3"/>
  <pageSetup paperSize="8" scale="66" fitToHeight="0" orientation="landscape" r:id="rId1"/>
  <extLst>
    <ext xmlns:x14="http://schemas.microsoft.com/office/spreadsheetml/2009/9/main" uri="{78C0D931-6437-407d-A8EE-F0AAD7539E65}">
      <x14:conditionalFormattings>
        <x14:conditionalFormatting xmlns:xm="http://schemas.microsoft.com/office/excel/2006/main">
          <x14:cfRule type="dataBar" id="{498FC594-B91A-42A5-98A8-8CD7EF3462B0}">
            <x14:dataBar minLength="0" maxLength="100" border="1" negativeBarBorderColorSameAsPositive="0">
              <x14:cfvo type="autoMin"/>
              <x14:cfvo type="autoMax"/>
              <x14:borderColor rgb="FF638EC6"/>
              <x14:negativeFillColor rgb="FFFF0000"/>
              <x14:negativeBorderColor rgb="FFFF0000"/>
              <x14:axisColor rgb="FF000000"/>
            </x14:dataBar>
          </x14:cfRule>
          <xm:sqref>E10:G10</xm:sqref>
        </x14:conditionalFormatting>
        <x14:conditionalFormatting xmlns:xm="http://schemas.microsoft.com/office/excel/2006/main">
          <x14:cfRule type="dataBar" id="{8E365B4E-6213-4795-9906-02D6971CDA8C}">
            <x14:dataBar minLength="0" maxLength="100" border="1" negativeBarBorderColorSameAsPositive="0">
              <x14:cfvo type="autoMin"/>
              <x14:cfvo type="autoMax"/>
              <x14:borderColor rgb="FF638EC6"/>
              <x14:negativeFillColor rgb="FFFF0000"/>
              <x14:negativeBorderColor rgb="FFFF0000"/>
              <x14:axisColor rgb="FF000000"/>
            </x14:dataBar>
          </x14:cfRule>
          <xm:sqref>H11</xm:sqref>
        </x14:conditionalFormatting>
        <x14:conditionalFormatting xmlns:xm="http://schemas.microsoft.com/office/excel/2006/main">
          <x14:cfRule type="dataBar" id="{B7867FB3-46C8-4499-8DBE-B6DE4AB2DAC2}">
            <x14:dataBar minLength="0" maxLength="100" border="1" negativeBarBorderColorSameAsPositive="0">
              <x14:cfvo type="autoMin"/>
              <x14:cfvo type="autoMax"/>
              <x14:borderColor rgb="FF638EC6"/>
              <x14:negativeFillColor rgb="FFFF0000"/>
              <x14:negativeBorderColor rgb="FFFF0000"/>
              <x14:axisColor rgb="FF000000"/>
            </x14:dataBar>
          </x14:cfRule>
          <xm:sqref>M10:N10 H10:K10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1599-AC86-4332-BEF7-32C6EAAF40FE}">
  <sheetPr>
    <pageSetUpPr fitToPage="1"/>
  </sheetPr>
  <dimension ref="A1:R1130"/>
  <sheetViews>
    <sheetView topLeftCell="A5" zoomScale="95" zoomScaleNormal="95" workbookViewId="0">
      <selection activeCell="E10" sqref="E10:E11"/>
    </sheetView>
  </sheetViews>
  <sheetFormatPr defaultColWidth="9.21875" defaultRowHeight="13.2"/>
  <cols>
    <col min="1" max="1" width="18.21875" style="379" customWidth="1"/>
    <col min="2" max="2" width="38.21875" style="379" customWidth="1"/>
    <col min="3" max="3" width="4.21875" style="379" hidden="1" customWidth="1"/>
    <col min="4" max="4" width="7.44140625" style="379" customWidth="1"/>
    <col min="5" max="6" width="14.21875" style="382" customWidth="1"/>
    <col min="7" max="7" width="14" style="382" customWidth="1"/>
    <col min="8" max="8" width="18.21875" style="379" hidden="1" customWidth="1"/>
    <col min="9" max="9" width="13.77734375" style="379" customWidth="1"/>
    <col min="10" max="10" width="14.21875" style="380" hidden="1" customWidth="1"/>
    <col min="11" max="11" width="45.77734375" style="550" customWidth="1"/>
    <col min="12" max="12" width="13.21875" style="380" customWidth="1"/>
    <col min="13" max="13" width="27.44140625" style="379" customWidth="1"/>
    <col min="14" max="14" width="17.21875" style="379" customWidth="1"/>
    <col min="15" max="15" width="16.21875" style="379" customWidth="1"/>
    <col min="16" max="16" width="26.77734375" style="380" customWidth="1"/>
    <col min="17" max="17" width="20.44140625" customWidth="1"/>
    <col min="18" max="18" width="14" style="371" customWidth="1"/>
    <col min="19" max="22" width="8.77734375" style="379" customWidth="1"/>
    <col min="23" max="34" width="9.21875" style="379" customWidth="1"/>
    <col min="35" max="16384" width="9.21875" style="379"/>
  </cols>
  <sheetData>
    <row r="1" spans="1:18" ht="15.6" customHeight="1">
      <c r="A1" s="699" t="s">
        <v>1576</v>
      </c>
      <c r="B1" s="699"/>
      <c r="C1" s="699"/>
      <c r="D1" s="699"/>
      <c r="E1" s="699"/>
      <c r="F1" s="699"/>
      <c r="G1" s="699"/>
      <c r="H1" s="699"/>
      <c r="I1" s="699"/>
      <c r="J1" s="699"/>
      <c r="K1" s="699"/>
      <c r="L1" s="393"/>
      <c r="M1" s="393"/>
      <c r="N1" s="393"/>
      <c r="O1" s="393"/>
      <c r="P1" s="393"/>
      <c r="Q1" s="371"/>
    </row>
    <row r="2" spans="1:18" ht="28.5" customHeight="1">
      <c r="A2" s="705" t="s">
        <v>1636</v>
      </c>
      <c r="B2" s="706"/>
      <c r="C2" s="706"/>
      <c r="D2" s="706"/>
      <c r="E2" s="706"/>
      <c r="F2" s="706"/>
      <c r="G2" s="706"/>
      <c r="H2" s="706"/>
      <c r="I2" s="706"/>
      <c r="J2" s="706"/>
      <c r="K2" s="706"/>
      <c r="L2" s="706"/>
      <c r="M2" s="706"/>
      <c r="N2" s="706"/>
      <c r="O2" s="706"/>
      <c r="P2" s="706"/>
      <c r="Q2" s="371"/>
    </row>
    <row r="3" spans="1:18">
      <c r="A3" s="391" t="s">
        <v>1564</v>
      </c>
      <c r="B3" s="392"/>
      <c r="C3" s="391"/>
      <c r="D3" s="391"/>
      <c r="E3" s="391"/>
      <c r="F3" s="391"/>
      <c r="G3" s="391"/>
      <c r="H3" s="391"/>
      <c r="I3" s="391"/>
      <c r="J3" s="393"/>
      <c r="K3" s="409"/>
      <c r="L3" s="393"/>
      <c r="M3" s="391"/>
      <c r="N3" s="391"/>
      <c r="O3" s="391"/>
      <c r="P3" s="393"/>
      <c r="Q3" s="371"/>
    </row>
    <row r="4" spans="1:18" ht="12">
      <c r="A4" s="391" t="str">
        <f>A12</f>
        <v>08.01.02. (T)</v>
      </c>
      <c r="B4" s="392" t="s">
        <v>1577</v>
      </c>
      <c r="C4" s="391"/>
      <c r="D4" s="391"/>
      <c r="E4" s="391"/>
      <c r="F4" s="391"/>
      <c r="G4" s="391"/>
      <c r="H4" s="391"/>
      <c r="I4" s="391"/>
      <c r="J4" s="393"/>
      <c r="K4" s="409"/>
      <c r="L4" s="393"/>
      <c r="M4" s="391"/>
      <c r="N4" s="391"/>
      <c r="O4" s="391"/>
      <c r="P4" s="393"/>
      <c r="Q4" s="373"/>
      <c r="R4" s="373"/>
    </row>
    <row r="5" spans="1:18" ht="12">
      <c r="A5" s="391"/>
      <c r="B5" s="391"/>
      <c r="C5" s="391"/>
      <c r="D5" s="391"/>
      <c r="E5" s="391"/>
      <c r="F5" s="391"/>
      <c r="G5" s="391"/>
      <c r="H5" s="391"/>
      <c r="I5" s="391"/>
      <c r="J5" s="393"/>
      <c r="K5" s="409"/>
      <c r="L5" s="393"/>
      <c r="M5" s="391"/>
      <c r="N5" s="391"/>
      <c r="O5" s="391"/>
      <c r="P5" s="393"/>
      <c r="Q5" s="373"/>
      <c r="R5" s="373"/>
    </row>
    <row r="6" spans="1:18" ht="16.2" customHeight="1">
      <c r="A6" s="703" t="s">
        <v>1569</v>
      </c>
      <c r="B6" s="703"/>
      <c r="C6" s="703"/>
      <c r="D6" s="703"/>
      <c r="E6" s="703"/>
      <c r="F6" s="703"/>
      <c r="G6" s="703"/>
      <c r="H6" s="703"/>
      <c r="I6" s="703"/>
      <c r="J6" s="703"/>
      <c r="K6" s="409"/>
      <c r="L6" s="393"/>
      <c r="M6" s="391"/>
      <c r="N6" s="391"/>
      <c r="O6" s="391"/>
      <c r="P6" s="393"/>
      <c r="Q6" s="373"/>
      <c r="R6" s="373"/>
    </row>
    <row r="7" spans="1:18" ht="36.75" customHeight="1">
      <c r="A7" s="704" t="s">
        <v>1635</v>
      </c>
      <c r="B7" s="704"/>
      <c r="C7" s="704"/>
      <c r="D7" s="704"/>
      <c r="E7" s="704"/>
      <c r="F7" s="704"/>
      <c r="G7" s="704"/>
      <c r="H7" s="704"/>
      <c r="I7" s="704"/>
      <c r="J7" s="704"/>
      <c r="K7" s="704"/>
      <c r="L7" s="704"/>
      <c r="M7" s="704"/>
      <c r="N7" s="704"/>
      <c r="O7" s="704"/>
      <c r="P7" s="393"/>
      <c r="Q7" s="373"/>
      <c r="R7" s="373"/>
    </row>
    <row r="8" spans="1:18" ht="9.6" customHeight="1">
      <c r="A8" s="391"/>
      <c r="B8" s="391"/>
      <c r="C8" s="391"/>
      <c r="D8" s="391"/>
      <c r="E8" s="391"/>
      <c r="F8" s="391"/>
      <c r="G8" s="391"/>
      <c r="H8" s="391"/>
      <c r="I8" s="391"/>
      <c r="J8" s="393"/>
      <c r="K8" s="548"/>
      <c r="L8" s="459"/>
      <c r="M8" s="460"/>
      <c r="N8" s="460"/>
      <c r="O8" s="460"/>
      <c r="P8" s="459"/>
      <c r="Q8" s="371"/>
    </row>
    <row r="9" spans="1:18" s="391" customFormat="1" ht="16.5" customHeight="1">
      <c r="A9" s="395" t="s">
        <v>1587</v>
      </c>
      <c r="B9" s="395"/>
      <c r="C9" s="395"/>
      <c r="D9" s="395"/>
      <c r="E9" s="395"/>
      <c r="F9" s="395"/>
      <c r="G9" s="395"/>
      <c r="H9" s="395"/>
      <c r="J9" s="393"/>
      <c r="K9" s="547"/>
      <c r="L9" s="394"/>
      <c r="M9" s="394"/>
      <c r="N9" s="394"/>
      <c r="O9" s="394"/>
      <c r="P9" s="505"/>
      <c r="Q9" s="371"/>
      <c r="R9" s="371"/>
    </row>
    <row r="10" spans="1:18" s="391" customFormat="1" ht="48.6" customHeight="1">
      <c r="A10" s="668" t="s">
        <v>1272</v>
      </c>
      <c r="B10" s="668" t="s">
        <v>1273</v>
      </c>
      <c r="C10" s="707" t="s">
        <v>1265</v>
      </c>
      <c r="D10" s="707" t="s">
        <v>1266</v>
      </c>
      <c r="E10" s="700" t="s">
        <v>1657</v>
      </c>
      <c r="F10" s="700" t="s">
        <v>1339</v>
      </c>
      <c r="G10" s="700" t="s">
        <v>1574</v>
      </c>
      <c r="H10" s="700" t="s">
        <v>1275</v>
      </c>
      <c r="I10" s="700" t="str">
        <f>I15</f>
        <v>2024 plano įvykdymo proc.</v>
      </c>
      <c r="J10" s="668" t="s">
        <v>1276</v>
      </c>
      <c r="K10" s="668" t="s">
        <v>1320</v>
      </c>
      <c r="L10" s="667" t="s">
        <v>1341</v>
      </c>
      <c r="M10" s="668" t="s">
        <v>1342</v>
      </c>
      <c r="N10" s="670" t="s">
        <v>1340</v>
      </c>
      <c r="O10" s="671"/>
      <c r="P10" s="667" t="s">
        <v>1565</v>
      </c>
      <c r="Q10" s="667" t="s">
        <v>1566</v>
      </c>
      <c r="R10" s="710"/>
    </row>
    <row r="11" spans="1:18" s="391" customFormat="1" ht="77.25" customHeight="1">
      <c r="A11" s="669"/>
      <c r="B11" s="669"/>
      <c r="C11" s="708"/>
      <c r="D11" s="708"/>
      <c r="E11" s="701"/>
      <c r="F11" s="701"/>
      <c r="G11" s="701"/>
      <c r="H11" s="701"/>
      <c r="I11" s="701"/>
      <c r="J11" s="669"/>
      <c r="K11" s="669"/>
      <c r="L11" s="667"/>
      <c r="M11" s="669"/>
      <c r="N11" s="404" t="s">
        <v>1607</v>
      </c>
      <c r="O11" s="404" t="s">
        <v>1608</v>
      </c>
      <c r="P11" s="667"/>
      <c r="Q11" s="667"/>
      <c r="R11" s="710"/>
    </row>
    <row r="12" spans="1:18" s="403" customFormat="1" ht="38.549999999999997" customHeight="1">
      <c r="A12" s="413" t="s">
        <v>1617</v>
      </c>
      <c r="B12" s="511" t="s">
        <v>1577</v>
      </c>
      <c r="C12" s="512"/>
      <c r="D12" s="412"/>
      <c r="E12" s="513">
        <f>E14</f>
        <v>2.02</v>
      </c>
      <c r="F12" s="513">
        <f t="shared" ref="F12:I12" si="0">F14</f>
        <v>2.02</v>
      </c>
      <c r="G12" s="513">
        <f t="shared" si="0"/>
        <v>1.867</v>
      </c>
      <c r="H12" s="513">
        <f t="shared" si="0"/>
        <v>0</v>
      </c>
      <c r="I12" s="558">
        <f t="shared" si="0"/>
        <v>0.9242574257425743</v>
      </c>
      <c r="J12" s="412" t="s">
        <v>1162</v>
      </c>
      <c r="K12" s="681"/>
      <c r="L12" s="681"/>
      <c r="M12" s="681"/>
      <c r="N12" s="681"/>
      <c r="O12" s="681"/>
      <c r="P12" s="681"/>
      <c r="Q12" s="557"/>
      <c r="R12" s="710"/>
    </row>
    <row r="13" spans="1:18" s="391" customFormat="1" ht="67.5" customHeight="1">
      <c r="A13" s="656" t="s">
        <v>1618</v>
      </c>
      <c r="B13" s="657" t="s">
        <v>1578</v>
      </c>
      <c r="C13" s="658">
        <v>188711925</v>
      </c>
      <c r="D13" s="506" t="s">
        <v>1573</v>
      </c>
      <c r="E13" s="515">
        <v>2.02</v>
      </c>
      <c r="F13" s="515">
        <v>2.02</v>
      </c>
      <c r="G13" s="515">
        <v>1.867</v>
      </c>
      <c r="H13" s="515">
        <f t="shared" ref="H13:I13" si="1">H16</f>
        <v>0</v>
      </c>
      <c r="I13" s="559">
        <f t="shared" si="1"/>
        <v>0.9242574257425743</v>
      </c>
      <c r="J13" s="702" t="s">
        <v>1277</v>
      </c>
      <c r="K13" s="659" t="s">
        <v>1659</v>
      </c>
      <c r="L13" s="660" t="s">
        <v>1658</v>
      </c>
      <c r="M13" s="661" t="s">
        <v>1662</v>
      </c>
      <c r="N13" s="664" t="s">
        <v>961</v>
      </c>
      <c r="O13" s="664" t="s">
        <v>1611</v>
      </c>
      <c r="P13" s="682" t="s">
        <v>1660</v>
      </c>
      <c r="Q13" s="711"/>
      <c r="R13" s="710"/>
    </row>
    <row r="14" spans="1:18" s="391" customFormat="1" ht="13.95" customHeight="1">
      <c r="A14" s="656"/>
      <c r="B14" s="657"/>
      <c r="C14" s="658"/>
      <c r="D14" s="517" t="s">
        <v>1267</v>
      </c>
      <c r="E14" s="518">
        <f>SUM(E13:E13)</f>
        <v>2.02</v>
      </c>
      <c r="F14" s="518">
        <f t="shared" ref="F14:I14" si="2">SUM(F13:F13)</f>
        <v>2.02</v>
      </c>
      <c r="G14" s="518">
        <f t="shared" si="2"/>
        <v>1.867</v>
      </c>
      <c r="H14" s="518">
        <f t="shared" si="2"/>
        <v>0</v>
      </c>
      <c r="I14" s="560">
        <f t="shared" si="2"/>
        <v>0.9242574257425743</v>
      </c>
      <c r="J14" s="702"/>
      <c r="K14" s="659"/>
      <c r="L14" s="660"/>
      <c r="M14" s="663"/>
      <c r="N14" s="666"/>
      <c r="O14" s="666"/>
      <c r="P14" s="682"/>
      <c r="Q14" s="713"/>
      <c r="R14" s="710"/>
    </row>
    <row r="15" spans="1:18" s="391" customFormat="1" ht="68.25" customHeight="1">
      <c r="B15" s="716"/>
      <c r="C15" s="716"/>
      <c r="D15" s="716"/>
      <c r="E15" s="416" t="str">
        <f>E10</f>
        <v>Visagino savivaldybės tarybos 2024-02-02 sprendimu Nr. T-29 patvirtintas planas.</v>
      </c>
      <c r="F15" s="416" t="s">
        <v>1339</v>
      </c>
      <c r="G15" s="416" t="str">
        <f>G10</f>
        <v xml:space="preserve">2024 m. plano vykdymas </v>
      </c>
      <c r="H15" s="416" t="str">
        <f>H10</f>
        <v>2024  m.asignavimai ir kitos lėšos, tūkst. Eur</v>
      </c>
      <c r="I15" s="402" t="s">
        <v>1575</v>
      </c>
      <c r="J15" s="396"/>
      <c r="K15" s="410"/>
      <c r="L15" s="396"/>
      <c r="M15" s="396"/>
      <c r="N15" s="396"/>
      <c r="O15" s="396"/>
      <c r="P15" s="396"/>
      <c r="Q15" s="717"/>
      <c r="R15" s="555"/>
    </row>
    <row r="16" spans="1:18" s="391" customFormat="1" ht="19.95" customHeight="1">
      <c r="B16" s="697" t="s">
        <v>936</v>
      </c>
      <c r="C16" s="697"/>
      <c r="D16" s="697"/>
      <c r="E16" s="406">
        <f>SUM(E17:E21)</f>
        <v>2.02</v>
      </c>
      <c r="F16" s="406">
        <f t="shared" ref="F16:G16" si="3">SUM(F17:F21)</f>
        <v>2.02</v>
      </c>
      <c r="G16" s="406">
        <f t="shared" si="3"/>
        <v>1.867</v>
      </c>
      <c r="H16" s="406"/>
      <c r="I16" s="520">
        <f>G16/F16</f>
        <v>0.9242574257425743</v>
      </c>
      <c r="J16" s="398"/>
      <c r="K16" s="411"/>
      <c r="L16" s="399"/>
      <c r="M16" s="398"/>
      <c r="N16" s="398"/>
      <c r="O16" s="398"/>
      <c r="P16" s="399"/>
      <c r="Q16" s="717"/>
      <c r="R16" s="371"/>
    </row>
    <row r="17" spans="1:18" s="391" customFormat="1" ht="25.2" customHeight="1">
      <c r="B17" s="698" t="s">
        <v>1501</v>
      </c>
      <c r="C17" s="698"/>
      <c r="D17" s="698"/>
      <c r="E17" s="405">
        <f>E13</f>
        <v>2.02</v>
      </c>
      <c r="F17" s="405">
        <f t="shared" ref="F17:G17" si="4">F13</f>
        <v>2.02</v>
      </c>
      <c r="G17" s="405">
        <f t="shared" si="4"/>
        <v>1.867</v>
      </c>
      <c r="H17" s="405"/>
      <c r="I17" s="520">
        <f>G17/F17</f>
        <v>0.9242574257425743</v>
      </c>
      <c r="J17" s="400"/>
      <c r="K17" s="549"/>
      <c r="L17" s="399"/>
      <c r="M17" s="399"/>
      <c r="N17" s="399"/>
      <c r="O17" s="399"/>
      <c r="P17" s="399"/>
      <c r="R17" s="556"/>
    </row>
    <row r="18" spans="1:18" s="391" customFormat="1" ht="18" customHeight="1">
      <c r="B18" s="698" t="s">
        <v>938</v>
      </c>
      <c r="C18" s="698"/>
      <c r="D18" s="698"/>
      <c r="E18" s="405"/>
      <c r="F18" s="405"/>
      <c r="G18" s="405"/>
      <c r="H18" s="405"/>
      <c r="I18" s="520"/>
      <c r="J18" s="400"/>
      <c r="K18" s="549"/>
      <c r="L18" s="399"/>
      <c r="M18" s="399"/>
      <c r="N18" s="399"/>
      <c r="O18" s="399"/>
      <c r="P18" s="399"/>
      <c r="Q18" s="709"/>
      <c r="R18" s="371"/>
    </row>
    <row r="19" spans="1:18" s="391" customFormat="1" ht="16.95" customHeight="1">
      <c r="B19" s="698" t="s">
        <v>939</v>
      </c>
      <c r="C19" s="698"/>
      <c r="D19" s="698"/>
      <c r="E19" s="405"/>
      <c r="F19" s="405"/>
      <c r="G19" s="405"/>
      <c r="H19" s="405"/>
      <c r="I19" s="520"/>
      <c r="J19" s="400"/>
      <c r="K19" s="549"/>
      <c r="L19" s="399"/>
      <c r="M19" s="399"/>
      <c r="N19" s="399"/>
      <c r="O19" s="399"/>
      <c r="P19" s="399"/>
      <c r="Q19" s="709"/>
      <c r="R19" s="371"/>
    </row>
    <row r="20" spans="1:18" s="391" customFormat="1" ht="28.95" customHeight="1">
      <c r="B20" s="698" t="s">
        <v>1294</v>
      </c>
      <c r="C20" s="698"/>
      <c r="D20" s="698"/>
      <c r="E20" s="405"/>
      <c r="F20" s="405"/>
      <c r="G20" s="405"/>
      <c r="H20" s="405"/>
      <c r="I20" s="520"/>
      <c r="J20" s="400"/>
      <c r="K20" s="549"/>
      <c r="L20" s="399"/>
      <c r="M20" s="399"/>
      <c r="N20" s="399"/>
      <c r="O20" s="399"/>
      <c r="P20" s="399"/>
      <c r="Q20" s="523"/>
      <c r="R20" s="371"/>
    </row>
    <row r="21" spans="1:18" s="391" customFormat="1" ht="20.55" customHeight="1">
      <c r="B21" s="698" t="s">
        <v>940</v>
      </c>
      <c r="C21" s="698"/>
      <c r="D21" s="698"/>
      <c r="E21" s="405"/>
      <c r="F21" s="405"/>
      <c r="G21" s="405"/>
      <c r="H21" s="405"/>
      <c r="I21" s="520"/>
      <c r="J21" s="400"/>
      <c r="K21" s="549"/>
      <c r="L21" s="399"/>
      <c r="M21" s="399"/>
      <c r="N21" s="399"/>
      <c r="O21" s="399"/>
      <c r="P21" s="399"/>
      <c r="Q21" s="523"/>
      <c r="R21" s="371"/>
    </row>
    <row r="22" spans="1:18" s="391" customFormat="1" ht="20.100000000000001" hidden="1" customHeight="1">
      <c r="B22" s="698" t="s">
        <v>941</v>
      </c>
      <c r="C22" s="698"/>
      <c r="D22" s="698"/>
      <c r="E22" s="405"/>
      <c r="F22" s="405"/>
      <c r="G22" s="405"/>
      <c r="H22" s="521"/>
      <c r="I22" s="520"/>
      <c r="J22" s="400"/>
      <c r="K22" s="549"/>
      <c r="L22" s="399"/>
      <c r="M22" s="399"/>
      <c r="N22" s="399"/>
      <c r="O22" s="399"/>
      <c r="P22" s="399"/>
      <c r="Q22" s="523"/>
      <c r="R22" s="371"/>
    </row>
    <row r="23" spans="1:18" s="391" customFormat="1" ht="38.25" customHeight="1">
      <c r="B23" s="697" t="s">
        <v>942</v>
      </c>
      <c r="C23" s="697"/>
      <c r="D23" s="697"/>
      <c r="E23" s="405"/>
      <c r="F23" s="405"/>
      <c r="G23" s="405"/>
      <c r="H23" s="405"/>
      <c r="I23" s="520"/>
      <c r="J23" s="400"/>
      <c r="K23" s="549"/>
      <c r="L23" s="399"/>
      <c r="M23" s="399"/>
      <c r="N23" s="399"/>
      <c r="O23" s="399"/>
      <c r="P23" s="399"/>
      <c r="Q23" s="523"/>
      <c r="R23" s="371"/>
    </row>
    <row r="24" spans="1:18" s="391" customFormat="1" ht="33" customHeight="1">
      <c r="B24" s="692" t="s">
        <v>1268</v>
      </c>
      <c r="C24" s="692"/>
      <c r="D24" s="692"/>
      <c r="E24" s="522">
        <f>E16+E23</f>
        <v>2.02</v>
      </c>
      <c r="F24" s="522">
        <f t="shared" ref="F24:G24" si="5">F16+F23</f>
        <v>2.02</v>
      </c>
      <c r="G24" s="522">
        <f t="shared" si="5"/>
        <v>1.867</v>
      </c>
      <c r="H24" s="522"/>
      <c r="I24" s="520">
        <f t="shared" ref="I24" si="6">G24/F24</f>
        <v>0.9242574257425743</v>
      </c>
      <c r="J24" s="398"/>
      <c r="K24" s="549"/>
      <c r="L24" s="399"/>
      <c r="M24" s="399"/>
      <c r="N24" s="399"/>
      <c r="O24" s="399"/>
      <c r="P24" s="399"/>
      <c r="Q24" s="523"/>
      <c r="R24" s="371"/>
    </row>
    <row r="25" spans="1:18" s="391" customFormat="1" ht="37.950000000000003" hidden="1" customHeight="1">
      <c r="B25" s="697" t="s">
        <v>1274</v>
      </c>
      <c r="C25" s="697"/>
      <c r="D25" s="697"/>
      <c r="E25" s="397">
        <v>0</v>
      </c>
      <c r="F25" s="397">
        <v>0</v>
      </c>
      <c r="G25" s="397">
        <v>0</v>
      </c>
      <c r="H25" s="397">
        <v>0</v>
      </c>
      <c r="I25" s="401"/>
      <c r="J25" s="398"/>
      <c r="K25" s="549"/>
      <c r="L25" s="399">
        <f>L24-F18</f>
        <v>0</v>
      </c>
      <c r="M25" s="399">
        <f>M24-G18</f>
        <v>0</v>
      </c>
      <c r="N25" s="399"/>
      <c r="O25" s="399"/>
      <c r="P25" s="399"/>
      <c r="Q25" s="709"/>
      <c r="R25" s="371"/>
    </row>
    <row r="26" spans="1:18" s="391" customFormat="1" ht="28.5" hidden="1" customHeight="1">
      <c r="B26" s="693" t="s">
        <v>943</v>
      </c>
      <c r="C26" s="693"/>
      <c r="D26" s="693"/>
      <c r="E26" s="397">
        <v>0</v>
      </c>
      <c r="F26" s="397">
        <v>0</v>
      </c>
      <c r="G26" s="397">
        <v>0</v>
      </c>
      <c r="H26" s="401">
        <f>(H24-E24)/E24</f>
        <v>-1</v>
      </c>
      <c r="I26" s="401"/>
      <c r="J26" s="398"/>
      <c r="K26" s="549"/>
      <c r="L26" s="399"/>
      <c r="M26" s="399"/>
      <c r="N26" s="399"/>
      <c r="O26" s="399"/>
      <c r="P26" s="399"/>
      <c r="Q26" s="709"/>
      <c r="R26" s="371"/>
    </row>
    <row r="27" spans="1:18">
      <c r="E27" s="379"/>
      <c r="F27" s="379"/>
      <c r="G27" s="379"/>
      <c r="Q27" s="709"/>
    </row>
    <row r="28" spans="1:18" hidden="1">
      <c r="E28" s="379"/>
      <c r="F28" s="379"/>
      <c r="G28" s="379"/>
      <c r="Q28" s="523"/>
    </row>
    <row r="29" spans="1:18" ht="27" hidden="1" customHeight="1">
      <c r="E29" s="379"/>
      <c r="F29" s="445">
        <v>4375.8289999999997</v>
      </c>
      <c r="G29" s="445">
        <v>3899.6970000000001</v>
      </c>
      <c r="H29" s="379">
        <v>5122.3</v>
      </c>
      <c r="Q29" s="523"/>
    </row>
    <row r="30" spans="1:18" ht="24" hidden="1" customHeight="1">
      <c r="A30" s="380"/>
      <c r="E30" s="379"/>
      <c r="F30" s="387">
        <f>F29-F17-F18-F19</f>
        <v>4373.8089999999993</v>
      </c>
      <c r="G30" s="387">
        <f>G29-G17-G18-G19</f>
        <v>3897.83</v>
      </c>
      <c r="H30" s="408">
        <f>H29-H17-H19-H22</f>
        <v>5122.3</v>
      </c>
      <c r="Q30" s="523"/>
    </row>
    <row r="31" spans="1:18" hidden="1">
      <c r="E31" s="379"/>
      <c r="F31" s="379"/>
      <c r="G31" s="387"/>
      <c r="J31" s="446"/>
      <c r="Q31" s="523"/>
    </row>
    <row r="32" spans="1:18" hidden="1">
      <c r="A32" s="380"/>
      <c r="B32" s="380"/>
      <c r="E32" s="379"/>
      <c r="F32" s="379"/>
      <c r="G32" s="379"/>
      <c r="Q32" s="523"/>
    </row>
    <row r="33" spans="2:17" hidden="1">
      <c r="E33" s="379"/>
      <c r="F33" s="379"/>
      <c r="G33" s="379"/>
      <c r="Q33" s="523"/>
    </row>
    <row r="34" spans="2:17" hidden="1">
      <c r="B34" s="381"/>
      <c r="E34" s="379"/>
      <c r="F34" s="379"/>
      <c r="G34" s="379"/>
      <c r="H34" s="387">
        <v>5121.78</v>
      </c>
      <c r="Q34" s="523"/>
    </row>
    <row r="35" spans="2:17" hidden="1">
      <c r="B35" s="381"/>
      <c r="E35" s="379"/>
      <c r="F35" s="379"/>
      <c r="G35" s="379"/>
      <c r="Q35" s="523"/>
    </row>
    <row r="36" spans="2:17" hidden="1">
      <c r="E36" s="379"/>
      <c r="F36" s="379"/>
      <c r="G36" s="379"/>
      <c r="H36" s="387">
        <f>H34-H17-H19-H22</f>
        <v>5121.78</v>
      </c>
      <c r="Q36" s="523"/>
    </row>
    <row r="37" spans="2:17" hidden="1">
      <c r="E37" s="379"/>
      <c r="F37" s="379"/>
      <c r="G37" s="379"/>
      <c r="Q37" s="523"/>
    </row>
    <row r="38" spans="2:17" hidden="1">
      <c r="E38" s="379"/>
      <c r="F38" s="379"/>
      <c r="G38" s="379"/>
      <c r="Q38" s="523"/>
    </row>
    <row r="39" spans="2:17" hidden="1">
      <c r="E39" s="379"/>
      <c r="F39" s="379"/>
      <c r="G39" s="379"/>
      <c r="Q39" s="523"/>
    </row>
    <row r="40" spans="2:17" hidden="1">
      <c r="E40" s="379"/>
      <c r="F40" s="379"/>
      <c r="G40" s="379"/>
      <c r="Q40" s="709"/>
    </row>
    <row r="41" spans="2:17">
      <c r="E41" s="379"/>
      <c r="F41" s="379"/>
      <c r="G41" s="379"/>
      <c r="Q41" s="709"/>
    </row>
    <row r="42" spans="2:17">
      <c r="E42" s="379"/>
      <c r="F42" s="379"/>
      <c r="G42" s="379"/>
      <c r="Q42" s="709"/>
    </row>
    <row r="43" spans="2:17">
      <c r="E43" s="379"/>
      <c r="F43" s="379"/>
      <c r="G43" s="379"/>
      <c r="Q43" s="709"/>
    </row>
    <row r="44" spans="2:17">
      <c r="E44" s="379"/>
      <c r="F44" s="379"/>
      <c r="G44" s="379"/>
      <c r="Q44" s="709"/>
    </row>
    <row r="45" spans="2:17">
      <c r="E45" s="379"/>
      <c r="F45" s="379"/>
      <c r="G45" s="379"/>
      <c r="Q45" s="709"/>
    </row>
    <row r="46" spans="2:17">
      <c r="B46" s="381"/>
      <c r="E46" s="379"/>
      <c r="F46" s="379"/>
      <c r="G46" s="379"/>
      <c r="Q46" s="523"/>
    </row>
    <row r="47" spans="2:17">
      <c r="E47" s="379"/>
      <c r="F47" s="379"/>
      <c r="G47" s="379"/>
      <c r="Q47" s="523"/>
    </row>
    <row r="48" spans="2:17">
      <c r="E48" s="379"/>
      <c r="F48" s="379"/>
      <c r="G48" s="379"/>
      <c r="Q48" s="379"/>
    </row>
    <row r="49" spans="5:17">
      <c r="E49" s="379"/>
      <c r="F49" s="379"/>
      <c r="G49" s="379"/>
      <c r="Q49" s="709"/>
    </row>
    <row r="50" spans="5:17">
      <c r="E50" s="379"/>
      <c r="F50" s="379"/>
      <c r="G50" s="379"/>
      <c r="Q50" s="709"/>
    </row>
    <row r="51" spans="5:17">
      <c r="E51" s="379"/>
      <c r="F51" s="379"/>
      <c r="G51" s="379"/>
      <c r="Q51" s="709"/>
    </row>
    <row r="52" spans="5:17">
      <c r="E52" s="379"/>
      <c r="F52" s="379"/>
      <c r="G52" s="379"/>
      <c r="Q52" s="709"/>
    </row>
    <row r="53" spans="5:17">
      <c r="E53" s="379"/>
      <c r="F53" s="379"/>
      <c r="G53" s="379"/>
      <c r="Q53" s="709"/>
    </row>
    <row r="54" spans="5:17">
      <c r="E54" s="379"/>
      <c r="F54" s="379"/>
      <c r="G54" s="379"/>
      <c r="Q54" s="709"/>
    </row>
    <row r="55" spans="5:17">
      <c r="E55" s="379"/>
      <c r="F55" s="379"/>
      <c r="G55" s="379"/>
      <c r="Q55" s="523"/>
    </row>
    <row r="56" spans="5:17">
      <c r="E56" s="379"/>
      <c r="F56" s="379"/>
      <c r="G56" s="379"/>
      <c r="Q56" s="523"/>
    </row>
    <row r="57" spans="5:17">
      <c r="E57" s="379"/>
      <c r="F57" s="379"/>
      <c r="G57" s="379"/>
      <c r="Q57" s="709"/>
    </row>
    <row r="58" spans="5:17">
      <c r="E58" s="379"/>
      <c r="F58" s="379"/>
      <c r="G58" s="379"/>
      <c r="Q58" s="709"/>
    </row>
    <row r="59" spans="5:17">
      <c r="E59" s="379"/>
      <c r="F59" s="379"/>
      <c r="G59" s="379"/>
      <c r="Q59" s="379"/>
    </row>
    <row r="60" spans="5:17">
      <c r="E60" s="379"/>
      <c r="F60" s="379"/>
      <c r="G60" s="379"/>
      <c r="Q60" s="709"/>
    </row>
    <row r="61" spans="5:17">
      <c r="E61" s="379"/>
      <c r="F61" s="379"/>
      <c r="G61" s="379"/>
      <c r="Q61" s="709"/>
    </row>
    <row r="62" spans="5:17">
      <c r="E62" s="379"/>
      <c r="F62" s="379"/>
      <c r="G62" s="379"/>
      <c r="Q62" s="523"/>
    </row>
    <row r="63" spans="5:17">
      <c r="E63" s="379"/>
      <c r="F63" s="379"/>
      <c r="G63" s="379"/>
      <c r="Q63" s="523"/>
    </row>
    <row r="64" spans="5:17">
      <c r="E64" s="379"/>
      <c r="F64" s="379"/>
      <c r="G64" s="379"/>
      <c r="Q64" s="523"/>
    </row>
    <row r="65" spans="5:17">
      <c r="E65" s="379"/>
      <c r="F65" s="379"/>
      <c r="G65" s="379"/>
      <c r="Q65" s="709"/>
    </row>
    <row r="66" spans="5:17">
      <c r="E66" s="379"/>
      <c r="F66" s="379"/>
      <c r="G66" s="379"/>
      <c r="Q66" s="709"/>
    </row>
    <row r="67" spans="5:17">
      <c r="E67" s="379"/>
      <c r="F67" s="379"/>
      <c r="G67" s="379"/>
      <c r="Q67" s="523"/>
    </row>
    <row r="68" spans="5:17">
      <c r="E68" s="379"/>
      <c r="F68" s="379"/>
      <c r="G68" s="379"/>
      <c r="Q68" s="709"/>
    </row>
    <row r="69" spans="5:17">
      <c r="E69" s="379"/>
      <c r="F69" s="379"/>
      <c r="G69" s="379"/>
      <c r="Q69" s="709"/>
    </row>
    <row r="70" spans="5:17">
      <c r="E70" s="379"/>
      <c r="F70" s="379"/>
      <c r="G70" s="379"/>
      <c r="Q70" s="709"/>
    </row>
    <row r="71" spans="5:17">
      <c r="E71" s="379"/>
      <c r="F71" s="379"/>
      <c r="G71" s="379"/>
      <c r="Q71" s="709"/>
    </row>
    <row r="72" spans="5:17">
      <c r="E72" s="379"/>
      <c r="F72" s="379"/>
      <c r="G72" s="379"/>
      <c r="Q72" s="379"/>
    </row>
    <row r="73" spans="5:17">
      <c r="E73" s="379"/>
      <c r="F73" s="379"/>
      <c r="G73" s="379"/>
      <c r="Q73" s="709"/>
    </row>
    <row r="74" spans="5:17">
      <c r="E74" s="379"/>
      <c r="F74" s="379"/>
      <c r="G74" s="379"/>
      <c r="Q74" s="709"/>
    </row>
    <row r="75" spans="5:17">
      <c r="E75" s="379"/>
      <c r="F75" s="379"/>
      <c r="G75" s="379"/>
      <c r="Q75" s="709"/>
    </row>
    <row r="76" spans="5:17">
      <c r="E76" s="379"/>
      <c r="F76" s="379"/>
      <c r="G76" s="379"/>
      <c r="Q76" s="709"/>
    </row>
    <row r="77" spans="5:17">
      <c r="E77" s="379"/>
      <c r="F77" s="379"/>
      <c r="G77" s="379"/>
      <c r="Q77" s="709"/>
    </row>
    <row r="78" spans="5:17">
      <c r="E78" s="379"/>
      <c r="F78" s="379"/>
      <c r="G78" s="379"/>
      <c r="Q78" s="709"/>
    </row>
    <row r="79" spans="5:17">
      <c r="E79" s="379"/>
      <c r="F79" s="379"/>
      <c r="G79" s="379"/>
      <c r="Q79" s="709"/>
    </row>
    <row r="80" spans="5:17">
      <c r="E80" s="379"/>
      <c r="F80" s="379"/>
      <c r="G80" s="379"/>
      <c r="Q80" s="709"/>
    </row>
    <row r="81" spans="5:17">
      <c r="E81" s="379"/>
      <c r="F81" s="379"/>
      <c r="G81" s="379"/>
      <c r="Q81" s="523"/>
    </row>
    <row r="82" spans="5:17">
      <c r="E82" s="379"/>
      <c r="F82" s="379"/>
      <c r="G82" s="379"/>
      <c r="Q82" s="523"/>
    </row>
    <row r="83" spans="5:17">
      <c r="E83" s="379"/>
      <c r="F83" s="379"/>
      <c r="G83" s="379"/>
      <c r="Q83" s="523"/>
    </row>
    <row r="84" spans="5:17">
      <c r="E84" s="379"/>
      <c r="F84" s="379"/>
      <c r="G84" s="379"/>
      <c r="Q84" s="379"/>
    </row>
    <row r="85" spans="5:17">
      <c r="E85" s="379"/>
      <c r="F85" s="379"/>
      <c r="G85" s="379"/>
      <c r="Q85" s="523"/>
    </row>
    <row r="86" spans="5:17">
      <c r="E86" s="379"/>
      <c r="F86" s="379"/>
      <c r="G86" s="379"/>
      <c r="Q86" s="523"/>
    </row>
    <row r="87" spans="5:17">
      <c r="E87" s="379"/>
      <c r="F87" s="379"/>
      <c r="G87" s="379"/>
      <c r="Q87" s="523"/>
    </row>
    <row r="88" spans="5:17">
      <c r="E88" s="379"/>
      <c r="F88" s="379"/>
      <c r="G88" s="379"/>
      <c r="Q88" s="523"/>
    </row>
    <row r="89" spans="5:17">
      <c r="E89" s="379"/>
      <c r="F89" s="379"/>
      <c r="G89" s="379"/>
      <c r="Q89" s="523"/>
    </row>
    <row r="90" spans="5:17">
      <c r="E90" s="379"/>
      <c r="F90" s="379"/>
      <c r="G90" s="379"/>
      <c r="Q90" s="523"/>
    </row>
    <row r="91" spans="5:17">
      <c r="E91" s="379"/>
      <c r="F91" s="379"/>
      <c r="G91" s="379"/>
      <c r="Q91" s="523"/>
    </row>
    <row r="92" spans="5:17">
      <c r="E92" s="379"/>
      <c r="F92" s="379"/>
      <c r="G92" s="379"/>
      <c r="Q92" s="523"/>
    </row>
    <row r="93" spans="5:17">
      <c r="E93" s="379"/>
      <c r="F93" s="379"/>
      <c r="G93" s="379"/>
      <c r="Q93" s="523"/>
    </row>
    <row r="94" spans="5:17">
      <c r="E94" s="379"/>
      <c r="F94" s="379"/>
      <c r="G94" s="379"/>
      <c r="Q94" s="371"/>
    </row>
    <row r="95" spans="5:17">
      <c r="E95" s="379"/>
      <c r="F95" s="379"/>
      <c r="G95" s="379"/>
      <c r="Q95" s="371"/>
    </row>
    <row r="96" spans="5:17">
      <c r="E96" s="379"/>
      <c r="F96" s="379"/>
      <c r="G96" s="379"/>
      <c r="Q96" s="371"/>
    </row>
    <row r="97" spans="5:17">
      <c r="E97" s="379"/>
      <c r="F97" s="379"/>
      <c r="G97" s="379"/>
      <c r="Q97" s="371"/>
    </row>
    <row r="98" spans="5:17">
      <c r="E98" s="379"/>
      <c r="F98" s="379"/>
      <c r="G98" s="379"/>
      <c r="Q98" s="371"/>
    </row>
    <row r="99" spans="5:17">
      <c r="E99" s="379"/>
      <c r="F99" s="379"/>
      <c r="G99" s="379"/>
      <c r="Q99" s="371"/>
    </row>
    <row r="100" spans="5:17">
      <c r="E100" s="379"/>
      <c r="F100" s="379"/>
      <c r="G100" s="379"/>
      <c r="Q100" s="371"/>
    </row>
    <row r="101" spans="5:17">
      <c r="E101" s="379"/>
      <c r="F101" s="379"/>
      <c r="G101" s="379"/>
      <c r="Q101" s="371"/>
    </row>
    <row r="102" spans="5:17">
      <c r="E102" s="379"/>
      <c r="F102" s="379"/>
      <c r="G102" s="379"/>
      <c r="Q102" s="371"/>
    </row>
    <row r="103" spans="5:17">
      <c r="E103" s="379"/>
      <c r="F103" s="379"/>
      <c r="G103" s="379"/>
      <c r="Q103" s="371"/>
    </row>
    <row r="104" spans="5:17">
      <c r="E104" s="379"/>
      <c r="F104" s="379"/>
      <c r="G104" s="379"/>
      <c r="Q104" s="371"/>
    </row>
    <row r="105" spans="5:17">
      <c r="E105" s="379"/>
      <c r="F105" s="379"/>
      <c r="G105" s="379"/>
      <c r="Q105" s="371"/>
    </row>
    <row r="106" spans="5:17">
      <c r="E106" s="379"/>
      <c r="F106" s="379"/>
      <c r="G106" s="379"/>
      <c r="Q106" s="371"/>
    </row>
    <row r="107" spans="5:17">
      <c r="E107" s="379"/>
      <c r="F107" s="379"/>
      <c r="G107" s="379"/>
      <c r="Q107" s="371"/>
    </row>
    <row r="108" spans="5:17">
      <c r="E108" s="379"/>
      <c r="F108" s="379"/>
      <c r="G108" s="379"/>
      <c r="Q108" s="371"/>
    </row>
    <row r="109" spans="5:17">
      <c r="E109" s="379"/>
      <c r="F109" s="379"/>
      <c r="G109" s="379"/>
      <c r="Q109" s="371"/>
    </row>
    <row r="110" spans="5:17">
      <c r="E110" s="379"/>
      <c r="F110" s="379"/>
      <c r="G110" s="379"/>
      <c r="Q110" s="371"/>
    </row>
    <row r="111" spans="5:17">
      <c r="E111" s="379"/>
      <c r="F111" s="379"/>
      <c r="G111" s="379"/>
      <c r="Q111" s="371"/>
    </row>
    <row r="112" spans="5:17">
      <c r="E112" s="379"/>
      <c r="F112" s="379"/>
      <c r="G112" s="379"/>
      <c r="Q112" s="371"/>
    </row>
    <row r="113" spans="5:17">
      <c r="E113" s="379"/>
      <c r="F113" s="379"/>
      <c r="G113" s="379"/>
      <c r="Q113" s="371"/>
    </row>
    <row r="114" spans="5:17">
      <c r="E114" s="379"/>
      <c r="F114" s="379"/>
      <c r="G114" s="379"/>
      <c r="Q114" s="371"/>
    </row>
    <row r="115" spans="5:17">
      <c r="E115" s="379"/>
      <c r="F115" s="379"/>
      <c r="G115" s="379"/>
      <c r="Q115" s="371"/>
    </row>
    <row r="116" spans="5:17">
      <c r="E116" s="379"/>
      <c r="F116" s="379"/>
      <c r="G116" s="379"/>
      <c r="Q116" s="371"/>
    </row>
    <row r="117" spans="5:17">
      <c r="E117" s="379"/>
      <c r="F117" s="379"/>
      <c r="G117" s="379"/>
      <c r="Q117" s="371"/>
    </row>
    <row r="118" spans="5:17">
      <c r="E118" s="379"/>
      <c r="F118" s="379"/>
      <c r="G118" s="379"/>
      <c r="Q118" s="371"/>
    </row>
    <row r="119" spans="5:17">
      <c r="E119" s="379"/>
      <c r="F119" s="379"/>
      <c r="G119" s="379"/>
      <c r="Q119" s="371"/>
    </row>
    <row r="120" spans="5:17">
      <c r="E120" s="379"/>
      <c r="F120" s="379"/>
      <c r="G120" s="379"/>
      <c r="Q120" s="371"/>
    </row>
    <row r="121" spans="5:17">
      <c r="E121" s="379"/>
      <c r="F121" s="379"/>
      <c r="G121" s="379"/>
      <c r="Q121" s="371"/>
    </row>
    <row r="122" spans="5:17">
      <c r="E122" s="379"/>
      <c r="F122" s="379"/>
      <c r="G122" s="379"/>
      <c r="Q122" s="371"/>
    </row>
    <row r="123" spans="5:17">
      <c r="E123" s="379"/>
      <c r="F123" s="379"/>
      <c r="G123" s="379"/>
      <c r="Q123" s="371"/>
    </row>
    <row r="124" spans="5:17">
      <c r="E124" s="379"/>
      <c r="F124" s="379"/>
      <c r="G124" s="379"/>
      <c r="Q124" s="371"/>
    </row>
    <row r="125" spans="5:17">
      <c r="E125" s="379"/>
      <c r="F125" s="379"/>
      <c r="G125" s="379"/>
      <c r="Q125" s="371"/>
    </row>
    <row r="126" spans="5:17">
      <c r="E126" s="379"/>
      <c r="F126" s="379"/>
      <c r="G126" s="379"/>
      <c r="Q126" s="371"/>
    </row>
    <row r="127" spans="5:17">
      <c r="E127" s="379"/>
      <c r="F127" s="379"/>
      <c r="G127" s="379"/>
      <c r="Q127" s="371"/>
    </row>
    <row r="128" spans="5:17">
      <c r="E128" s="379"/>
      <c r="F128" s="379"/>
      <c r="G128" s="379"/>
      <c r="Q128" s="371"/>
    </row>
    <row r="129" spans="5:17">
      <c r="E129" s="379"/>
      <c r="F129" s="379"/>
      <c r="G129" s="379"/>
      <c r="Q129" s="371"/>
    </row>
    <row r="130" spans="5:17">
      <c r="E130" s="379"/>
      <c r="F130" s="379"/>
      <c r="G130" s="379"/>
      <c r="Q130" s="371"/>
    </row>
    <row r="131" spans="5:17">
      <c r="E131" s="379"/>
      <c r="F131" s="379"/>
      <c r="G131" s="379"/>
      <c r="Q131" s="371"/>
    </row>
    <row r="132" spans="5:17">
      <c r="E132" s="379"/>
      <c r="F132" s="379"/>
      <c r="G132" s="379"/>
      <c r="Q132" s="371"/>
    </row>
    <row r="133" spans="5:17">
      <c r="E133" s="379"/>
      <c r="F133" s="379"/>
      <c r="G133" s="379"/>
      <c r="Q133" s="371"/>
    </row>
    <row r="134" spans="5:17">
      <c r="E134" s="379"/>
      <c r="F134" s="379"/>
      <c r="G134" s="379"/>
      <c r="Q134" s="371"/>
    </row>
    <row r="135" spans="5:17">
      <c r="E135" s="379"/>
      <c r="F135" s="379"/>
      <c r="G135" s="379"/>
      <c r="Q135" s="371"/>
    </row>
    <row r="136" spans="5:17">
      <c r="E136" s="379"/>
      <c r="F136" s="379"/>
      <c r="G136" s="379"/>
      <c r="Q136" s="371"/>
    </row>
    <row r="137" spans="5:17">
      <c r="E137" s="379"/>
      <c r="F137" s="379"/>
      <c r="G137" s="379"/>
      <c r="Q137" s="371"/>
    </row>
    <row r="138" spans="5:17">
      <c r="E138" s="379"/>
      <c r="F138" s="379"/>
      <c r="G138" s="379"/>
      <c r="Q138" s="371"/>
    </row>
    <row r="139" spans="5:17">
      <c r="E139" s="379"/>
      <c r="F139" s="379"/>
      <c r="G139" s="379"/>
      <c r="Q139" s="371"/>
    </row>
    <row r="140" spans="5:17">
      <c r="E140" s="379"/>
      <c r="F140" s="379"/>
      <c r="G140" s="379"/>
      <c r="Q140" s="371"/>
    </row>
    <row r="141" spans="5:17">
      <c r="E141" s="379"/>
      <c r="F141" s="379"/>
      <c r="G141" s="379"/>
      <c r="Q141" s="371"/>
    </row>
    <row r="142" spans="5:17">
      <c r="E142" s="379"/>
      <c r="F142" s="379"/>
      <c r="G142" s="379"/>
      <c r="Q142" s="371"/>
    </row>
    <row r="143" spans="5:17">
      <c r="E143" s="379"/>
      <c r="F143" s="379"/>
      <c r="G143" s="379"/>
      <c r="Q143" s="371"/>
    </row>
    <row r="144" spans="5:17">
      <c r="E144" s="379"/>
      <c r="F144" s="379"/>
      <c r="G144" s="379"/>
      <c r="Q144" s="371"/>
    </row>
    <row r="145" spans="5:17">
      <c r="E145" s="379"/>
      <c r="F145" s="379"/>
      <c r="G145" s="379"/>
      <c r="Q145" s="371"/>
    </row>
    <row r="146" spans="5:17">
      <c r="E146" s="379"/>
      <c r="F146" s="379"/>
      <c r="G146" s="379"/>
      <c r="Q146" s="371"/>
    </row>
    <row r="147" spans="5:17">
      <c r="E147" s="379"/>
      <c r="F147" s="379"/>
      <c r="G147" s="379"/>
      <c r="Q147" s="371"/>
    </row>
    <row r="148" spans="5:17">
      <c r="E148" s="379"/>
      <c r="F148" s="379"/>
      <c r="G148" s="379"/>
      <c r="Q148" s="371"/>
    </row>
    <row r="149" spans="5:17">
      <c r="E149" s="379"/>
      <c r="F149" s="379"/>
      <c r="G149" s="379"/>
      <c r="Q149" s="371"/>
    </row>
    <row r="150" spans="5:17">
      <c r="E150" s="379"/>
      <c r="F150" s="379"/>
      <c r="G150" s="379"/>
      <c r="Q150" s="371"/>
    </row>
    <row r="151" spans="5:17">
      <c r="E151" s="379"/>
      <c r="F151" s="379"/>
      <c r="G151" s="379"/>
      <c r="Q151" s="371"/>
    </row>
    <row r="152" spans="5:17">
      <c r="E152" s="379"/>
      <c r="F152" s="379"/>
      <c r="G152" s="379"/>
      <c r="Q152" s="371"/>
    </row>
    <row r="153" spans="5:17">
      <c r="E153" s="379"/>
      <c r="F153" s="379"/>
      <c r="G153" s="379"/>
      <c r="Q153" s="371"/>
    </row>
    <row r="154" spans="5:17">
      <c r="E154" s="379"/>
      <c r="F154" s="379"/>
      <c r="G154" s="379"/>
      <c r="Q154" s="371"/>
    </row>
    <row r="155" spans="5:17">
      <c r="E155" s="379"/>
      <c r="F155" s="379"/>
      <c r="G155" s="379"/>
      <c r="Q155" s="371"/>
    </row>
    <row r="156" spans="5:17">
      <c r="E156" s="379"/>
      <c r="F156" s="379"/>
      <c r="G156" s="379"/>
      <c r="Q156" s="371"/>
    </row>
    <row r="157" spans="5:17">
      <c r="E157" s="379"/>
      <c r="F157" s="379"/>
      <c r="G157" s="379"/>
      <c r="Q157" s="371"/>
    </row>
    <row r="158" spans="5:17">
      <c r="E158" s="379"/>
      <c r="F158" s="379"/>
      <c r="G158" s="379"/>
      <c r="Q158" s="371"/>
    </row>
    <row r="159" spans="5:17">
      <c r="E159" s="379"/>
      <c r="F159" s="379"/>
      <c r="G159" s="379"/>
      <c r="Q159" s="371"/>
    </row>
    <row r="160" spans="5:17">
      <c r="E160" s="379"/>
      <c r="F160" s="379"/>
      <c r="G160" s="379"/>
      <c r="Q160" s="371"/>
    </row>
    <row r="161" spans="5:17">
      <c r="E161" s="379"/>
      <c r="F161" s="379"/>
      <c r="G161" s="379"/>
      <c r="Q161" s="371"/>
    </row>
    <row r="162" spans="5:17">
      <c r="E162" s="379"/>
      <c r="F162" s="379"/>
      <c r="G162" s="379"/>
      <c r="Q162" s="371"/>
    </row>
    <row r="163" spans="5:17">
      <c r="E163" s="379"/>
      <c r="F163" s="379"/>
      <c r="G163" s="379"/>
      <c r="Q163" s="371"/>
    </row>
    <row r="164" spans="5:17">
      <c r="E164" s="379"/>
      <c r="F164" s="379"/>
      <c r="G164" s="379"/>
      <c r="Q164" s="371"/>
    </row>
    <row r="165" spans="5:17">
      <c r="E165" s="379"/>
      <c r="F165" s="379"/>
      <c r="G165" s="379"/>
      <c r="Q165" s="371"/>
    </row>
    <row r="166" spans="5:17">
      <c r="E166" s="379"/>
      <c r="F166" s="379"/>
      <c r="G166" s="379"/>
      <c r="Q166" s="371"/>
    </row>
    <row r="167" spans="5:17">
      <c r="E167" s="379"/>
      <c r="F167" s="379"/>
      <c r="G167" s="379"/>
      <c r="Q167" s="371"/>
    </row>
    <row r="168" spans="5:17">
      <c r="E168" s="379"/>
      <c r="F168" s="379"/>
      <c r="G168" s="379"/>
      <c r="Q168" s="371"/>
    </row>
    <row r="169" spans="5:17">
      <c r="E169" s="379"/>
      <c r="F169" s="379"/>
      <c r="G169" s="379"/>
      <c r="Q169" s="371"/>
    </row>
    <row r="170" spans="5:17">
      <c r="E170" s="379"/>
      <c r="F170" s="379"/>
      <c r="G170" s="379"/>
      <c r="Q170" s="371"/>
    </row>
    <row r="171" spans="5:17">
      <c r="E171" s="379"/>
      <c r="F171" s="379"/>
      <c r="G171" s="379"/>
      <c r="Q171" s="371"/>
    </row>
    <row r="172" spans="5:17">
      <c r="E172" s="379"/>
      <c r="F172" s="379"/>
      <c r="G172" s="379"/>
      <c r="Q172" s="371"/>
    </row>
    <row r="173" spans="5:17">
      <c r="E173" s="379"/>
      <c r="F173" s="379"/>
      <c r="G173" s="379"/>
      <c r="Q173" s="371"/>
    </row>
    <row r="174" spans="5:17">
      <c r="E174" s="379"/>
      <c r="F174" s="379"/>
      <c r="G174" s="379"/>
      <c r="Q174" s="371"/>
    </row>
    <row r="175" spans="5:17">
      <c r="E175" s="379"/>
      <c r="F175" s="379"/>
      <c r="G175" s="379"/>
      <c r="Q175" s="371"/>
    </row>
    <row r="176" spans="5:17">
      <c r="E176" s="379"/>
      <c r="F176" s="379"/>
      <c r="G176" s="379"/>
      <c r="Q176" s="371"/>
    </row>
    <row r="177" spans="5:17">
      <c r="E177" s="379"/>
      <c r="F177" s="379"/>
      <c r="G177" s="379"/>
      <c r="Q177" s="371"/>
    </row>
    <row r="178" spans="5:17">
      <c r="E178" s="379"/>
      <c r="F178" s="379"/>
      <c r="G178" s="379"/>
      <c r="Q178" s="371"/>
    </row>
    <row r="179" spans="5:17">
      <c r="E179" s="379"/>
      <c r="F179" s="379"/>
      <c r="G179" s="379"/>
      <c r="Q179" s="371"/>
    </row>
    <row r="180" spans="5:17">
      <c r="E180" s="379"/>
      <c r="F180" s="379"/>
      <c r="G180" s="379"/>
      <c r="Q180" s="371"/>
    </row>
    <row r="181" spans="5:17">
      <c r="E181" s="379"/>
      <c r="F181" s="379"/>
      <c r="G181" s="379"/>
      <c r="Q181" s="371"/>
    </row>
    <row r="182" spans="5:17">
      <c r="E182" s="379"/>
      <c r="F182" s="379"/>
      <c r="G182" s="379"/>
      <c r="Q182" s="371"/>
    </row>
    <row r="183" spans="5:17">
      <c r="E183" s="379"/>
      <c r="F183" s="379"/>
      <c r="G183" s="379"/>
      <c r="Q183" s="371"/>
    </row>
    <row r="184" spans="5:17">
      <c r="E184" s="379"/>
      <c r="F184" s="379"/>
      <c r="G184" s="379"/>
      <c r="Q184" s="371"/>
    </row>
    <row r="185" spans="5:17">
      <c r="E185" s="379"/>
      <c r="F185" s="379"/>
      <c r="G185" s="379"/>
      <c r="Q185" s="371"/>
    </row>
    <row r="186" spans="5:17">
      <c r="E186" s="379"/>
      <c r="F186" s="379"/>
      <c r="G186" s="379"/>
      <c r="Q186" s="371"/>
    </row>
    <row r="187" spans="5:17">
      <c r="E187" s="379"/>
      <c r="F187" s="379"/>
      <c r="G187" s="379"/>
      <c r="Q187" s="371"/>
    </row>
    <row r="188" spans="5:17">
      <c r="E188" s="379"/>
      <c r="F188" s="379"/>
      <c r="G188" s="379"/>
      <c r="Q188" s="371"/>
    </row>
    <row r="189" spans="5:17">
      <c r="E189" s="379"/>
      <c r="F189" s="379"/>
      <c r="G189" s="379"/>
      <c r="Q189" s="371"/>
    </row>
    <row r="190" spans="5:17">
      <c r="E190" s="379"/>
      <c r="F190" s="379"/>
      <c r="G190" s="379"/>
      <c r="Q190" s="371"/>
    </row>
    <row r="191" spans="5:17">
      <c r="E191" s="379"/>
      <c r="F191" s="379"/>
      <c r="G191" s="379"/>
      <c r="Q191" s="371"/>
    </row>
    <row r="192" spans="5:17">
      <c r="E192" s="379"/>
      <c r="F192" s="379"/>
      <c r="G192" s="379"/>
      <c r="Q192" s="371"/>
    </row>
    <row r="193" spans="5:17">
      <c r="E193" s="379"/>
      <c r="F193" s="379"/>
      <c r="G193" s="379"/>
      <c r="Q193" s="371"/>
    </row>
    <row r="194" spans="5:17">
      <c r="E194" s="379"/>
      <c r="F194" s="379"/>
      <c r="G194" s="379"/>
      <c r="Q194" s="371"/>
    </row>
    <row r="195" spans="5:17">
      <c r="E195" s="379"/>
      <c r="F195" s="379"/>
      <c r="G195" s="379"/>
      <c r="Q195" s="371"/>
    </row>
    <row r="196" spans="5:17">
      <c r="E196" s="379"/>
      <c r="F196" s="379"/>
      <c r="G196" s="379"/>
      <c r="Q196" s="371"/>
    </row>
    <row r="197" spans="5:17">
      <c r="E197" s="379"/>
      <c r="F197" s="379"/>
      <c r="G197" s="379"/>
      <c r="Q197" s="371"/>
    </row>
    <row r="198" spans="5:17">
      <c r="E198" s="379"/>
      <c r="F198" s="379"/>
      <c r="G198" s="379"/>
      <c r="Q198" s="371"/>
    </row>
    <row r="199" spans="5:17">
      <c r="E199" s="379"/>
      <c r="F199" s="379"/>
      <c r="G199" s="379"/>
      <c r="Q199" s="371"/>
    </row>
    <row r="200" spans="5:17">
      <c r="E200" s="379"/>
      <c r="F200" s="379"/>
      <c r="G200" s="379"/>
      <c r="Q200" s="371"/>
    </row>
    <row r="201" spans="5:17">
      <c r="E201" s="379"/>
      <c r="F201" s="379"/>
      <c r="G201" s="379"/>
      <c r="Q201" s="371"/>
    </row>
    <row r="202" spans="5:17">
      <c r="E202" s="379"/>
      <c r="F202" s="379"/>
      <c r="G202" s="379"/>
      <c r="Q202" s="371"/>
    </row>
    <row r="203" spans="5:17">
      <c r="E203" s="379"/>
      <c r="F203" s="379"/>
      <c r="G203" s="379"/>
      <c r="Q203" s="371"/>
    </row>
    <row r="204" spans="5:17">
      <c r="E204" s="379"/>
      <c r="F204" s="379"/>
      <c r="G204" s="379"/>
      <c r="Q204" s="371"/>
    </row>
    <row r="205" spans="5:17">
      <c r="E205" s="379"/>
      <c r="F205" s="379"/>
      <c r="G205" s="379"/>
      <c r="Q205" s="371"/>
    </row>
    <row r="206" spans="5:17">
      <c r="E206" s="379"/>
      <c r="F206" s="379"/>
      <c r="G206" s="379"/>
      <c r="Q206" s="371"/>
    </row>
    <row r="207" spans="5:17">
      <c r="E207" s="379"/>
      <c r="F207" s="379"/>
      <c r="G207" s="379"/>
      <c r="Q207" s="371"/>
    </row>
    <row r="208" spans="5:17">
      <c r="E208" s="379"/>
      <c r="F208" s="379"/>
      <c r="G208" s="379"/>
      <c r="Q208" s="371"/>
    </row>
    <row r="209" spans="5:17">
      <c r="E209" s="379"/>
      <c r="F209" s="379"/>
      <c r="G209" s="379"/>
      <c r="Q209" s="371"/>
    </row>
    <row r="210" spans="5:17">
      <c r="E210" s="379"/>
      <c r="F210" s="379"/>
      <c r="G210" s="379"/>
      <c r="Q210" s="371"/>
    </row>
    <row r="211" spans="5:17">
      <c r="E211" s="379"/>
      <c r="F211" s="379"/>
      <c r="G211" s="379"/>
      <c r="Q211" s="371"/>
    </row>
    <row r="212" spans="5:17">
      <c r="E212" s="379"/>
      <c r="F212" s="379"/>
      <c r="G212" s="379"/>
      <c r="Q212" s="371"/>
    </row>
    <row r="213" spans="5:17">
      <c r="E213" s="379"/>
      <c r="F213" s="379"/>
      <c r="G213" s="379"/>
      <c r="Q213" s="371"/>
    </row>
    <row r="214" spans="5:17">
      <c r="E214" s="379"/>
      <c r="F214" s="379"/>
      <c r="G214" s="379"/>
      <c r="Q214" s="371"/>
    </row>
    <row r="215" spans="5:17">
      <c r="E215" s="379"/>
      <c r="F215" s="379"/>
      <c r="G215" s="379"/>
      <c r="Q215" s="371"/>
    </row>
    <row r="216" spans="5:17">
      <c r="E216" s="379"/>
      <c r="F216" s="379"/>
      <c r="G216" s="379"/>
      <c r="Q216" s="371"/>
    </row>
    <row r="217" spans="5:17">
      <c r="E217" s="379"/>
      <c r="F217" s="379"/>
      <c r="G217" s="379"/>
      <c r="Q217" s="371"/>
    </row>
    <row r="218" spans="5:17">
      <c r="E218" s="379"/>
      <c r="F218" s="379"/>
      <c r="G218" s="379"/>
      <c r="Q218" s="371"/>
    </row>
    <row r="219" spans="5:17">
      <c r="E219" s="379"/>
      <c r="F219" s="379"/>
      <c r="G219" s="379"/>
      <c r="Q219" s="371"/>
    </row>
    <row r="220" spans="5:17">
      <c r="E220" s="379"/>
      <c r="F220" s="379"/>
      <c r="G220" s="379"/>
      <c r="Q220" s="371"/>
    </row>
    <row r="221" spans="5:17">
      <c r="E221" s="379"/>
      <c r="F221" s="379"/>
      <c r="G221" s="379"/>
      <c r="Q221" s="371"/>
    </row>
    <row r="222" spans="5:17">
      <c r="E222" s="379"/>
      <c r="F222" s="379"/>
      <c r="G222" s="379"/>
      <c r="Q222" s="371"/>
    </row>
    <row r="223" spans="5:17">
      <c r="E223" s="379"/>
      <c r="F223" s="379"/>
      <c r="G223" s="379"/>
      <c r="Q223" s="371"/>
    </row>
    <row r="224" spans="5:17">
      <c r="E224" s="379"/>
      <c r="F224" s="379"/>
      <c r="G224" s="379"/>
      <c r="Q224" s="371"/>
    </row>
    <row r="225" spans="5:17">
      <c r="E225" s="379"/>
      <c r="F225" s="379"/>
      <c r="G225" s="379"/>
      <c r="Q225" s="371"/>
    </row>
    <row r="226" spans="5:17">
      <c r="E226" s="379"/>
      <c r="F226" s="379"/>
      <c r="G226" s="379"/>
      <c r="Q226" s="371"/>
    </row>
    <row r="227" spans="5:17">
      <c r="E227" s="379"/>
      <c r="F227" s="379"/>
      <c r="G227" s="379"/>
      <c r="Q227" s="371"/>
    </row>
    <row r="228" spans="5:17">
      <c r="E228" s="379"/>
      <c r="F228" s="379"/>
      <c r="G228" s="379"/>
      <c r="Q228" s="371"/>
    </row>
    <row r="229" spans="5:17">
      <c r="E229" s="379"/>
      <c r="F229" s="379"/>
      <c r="G229" s="379"/>
      <c r="Q229" s="371"/>
    </row>
    <row r="230" spans="5:17">
      <c r="E230" s="379"/>
      <c r="F230" s="379"/>
      <c r="G230" s="379"/>
      <c r="Q230" s="371"/>
    </row>
    <row r="231" spans="5:17">
      <c r="E231" s="379"/>
      <c r="F231" s="379"/>
      <c r="G231" s="379"/>
      <c r="Q231" s="371"/>
    </row>
    <row r="232" spans="5:17">
      <c r="E232" s="379"/>
      <c r="F232" s="379"/>
      <c r="G232" s="379"/>
      <c r="Q232" s="371"/>
    </row>
    <row r="233" spans="5:17">
      <c r="E233" s="379"/>
      <c r="F233" s="379"/>
      <c r="G233" s="379"/>
      <c r="Q233" s="371"/>
    </row>
    <row r="234" spans="5:17">
      <c r="E234" s="379"/>
      <c r="F234" s="379"/>
      <c r="G234" s="379"/>
      <c r="Q234" s="371"/>
    </row>
    <row r="235" spans="5:17">
      <c r="E235" s="379"/>
      <c r="F235" s="379"/>
      <c r="G235" s="379"/>
      <c r="Q235" s="371"/>
    </row>
    <row r="236" spans="5:17">
      <c r="E236" s="379"/>
      <c r="F236" s="379"/>
      <c r="G236" s="379"/>
      <c r="Q236" s="371"/>
    </row>
    <row r="237" spans="5:17">
      <c r="E237" s="379"/>
      <c r="F237" s="379"/>
      <c r="G237" s="379"/>
      <c r="Q237" s="371"/>
    </row>
    <row r="238" spans="5:17">
      <c r="E238" s="379"/>
      <c r="F238" s="379"/>
      <c r="G238" s="379"/>
      <c r="Q238" s="371"/>
    </row>
    <row r="239" spans="5:17">
      <c r="E239" s="379"/>
      <c r="F239" s="379"/>
      <c r="G239" s="379"/>
      <c r="Q239" s="371"/>
    </row>
    <row r="240" spans="5:17">
      <c r="E240" s="379"/>
      <c r="F240" s="379"/>
      <c r="G240" s="379"/>
      <c r="Q240" s="371"/>
    </row>
    <row r="241" spans="5:17">
      <c r="E241" s="379"/>
      <c r="F241" s="379"/>
      <c r="G241" s="379"/>
      <c r="Q241" s="371"/>
    </row>
    <row r="242" spans="5:17">
      <c r="E242" s="379"/>
      <c r="F242" s="379"/>
      <c r="G242" s="379"/>
      <c r="Q242" s="371"/>
    </row>
    <row r="243" spans="5:17">
      <c r="E243" s="379"/>
      <c r="F243" s="379"/>
      <c r="G243" s="379"/>
      <c r="Q243" s="371"/>
    </row>
    <row r="244" spans="5:17">
      <c r="E244" s="379"/>
      <c r="F244" s="379"/>
      <c r="G244" s="379"/>
      <c r="Q244" s="371"/>
    </row>
    <row r="245" spans="5:17">
      <c r="E245" s="379"/>
      <c r="F245" s="379"/>
      <c r="G245" s="379"/>
      <c r="Q245" s="371"/>
    </row>
    <row r="246" spans="5:17">
      <c r="E246" s="379"/>
      <c r="F246" s="379"/>
      <c r="G246" s="379"/>
      <c r="Q246" s="371"/>
    </row>
    <row r="247" spans="5:17">
      <c r="E247" s="379"/>
      <c r="F247" s="379"/>
      <c r="G247" s="379"/>
      <c r="Q247" s="371"/>
    </row>
    <row r="248" spans="5:17">
      <c r="E248" s="379"/>
      <c r="F248" s="379"/>
      <c r="G248" s="379"/>
      <c r="Q248" s="371"/>
    </row>
    <row r="249" spans="5:17">
      <c r="E249" s="379"/>
      <c r="F249" s="379"/>
      <c r="G249" s="379"/>
      <c r="Q249" s="371"/>
    </row>
    <row r="250" spans="5:17">
      <c r="E250" s="379"/>
      <c r="F250" s="379"/>
      <c r="G250" s="379"/>
      <c r="Q250" s="371"/>
    </row>
    <row r="251" spans="5:17">
      <c r="E251" s="379"/>
      <c r="F251" s="379"/>
      <c r="G251" s="379"/>
      <c r="Q251" s="371"/>
    </row>
    <row r="252" spans="5:17">
      <c r="E252" s="379"/>
      <c r="F252" s="379"/>
      <c r="G252" s="379"/>
      <c r="Q252" s="371"/>
    </row>
    <row r="253" spans="5:17">
      <c r="E253" s="379"/>
      <c r="F253" s="379"/>
      <c r="G253" s="379"/>
      <c r="Q253" s="371"/>
    </row>
    <row r="254" spans="5:17">
      <c r="E254" s="379"/>
      <c r="F254" s="379"/>
      <c r="G254" s="379"/>
      <c r="Q254" s="371"/>
    </row>
    <row r="255" spans="5:17">
      <c r="E255" s="379"/>
      <c r="F255" s="379"/>
      <c r="G255" s="379"/>
      <c r="Q255" s="371"/>
    </row>
    <row r="256" spans="5:17">
      <c r="E256" s="379"/>
      <c r="F256" s="379"/>
      <c r="G256" s="379"/>
      <c r="Q256" s="371"/>
    </row>
    <row r="257" spans="5:17">
      <c r="E257" s="379"/>
      <c r="F257" s="379"/>
      <c r="G257" s="379"/>
      <c r="Q257" s="371"/>
    </row>
    <row r="258" spans="5:17">
      <c r="E258" s="379"/>
      <c r="F258" s="379"/>
      <c r="G258" s="379"/>
      <c r="Q258" s="371"/>
    </row>
    <row r="259" spans="5:17">
      <c r="E259" s="379"/>
      <c r="F259" s="379"/>
      <c r="G259" s="379"/>
      <c r="Q259" s="371"/>
    </row>
    <row r="260" spans="5:17">
      <c r="E260" s="379"/>
      <c r="F260" s="379"/>
      <c r="G260" s="379"/>
      <c r="Q260" s="371"/>
    </row>
    <row r="261" spans="5:17">
      <c r="E261" s="379"/>
      <c r="F261" s="379"/>
      <c r="G261" s="379"/>
      <c r="Q261" s="371"/>
    </row>
    <row r="262" spans="5:17">
      <c r="E262" s="379"/>
      <c r="F262" s="379"/>
      <c r="G262" s="379"/>
      <c r="Q262" s="371"/>
    </row>
    <row r="263" spans="5:17">
      <c r="E263" s="379"/>
      <c r="F263" s="379"/>
      <c r="G263" s="379"/>
      <c r="Q263" s="371"/>
    </row>
    <row r="264" spans="5:17">
      <c r="E264" s="379"/>
      <c r="F264" s="379"/>
      <c r="G264" s="379"/>
      <c r="Q264" s="371"/>
    </row>
    <row r="265" spans="5:17">
      <c r="E265" s="379"/>
      <c r="F265" s="379"/>
      <c r="G265" s="379"/>
      <c r="Q265" s="371"/>
    </row>
    <row r="266" spans="5:17">
      <c r="E266" s="379"/>
      <c r="F266" s="379"/>
      <c r="G266" s="379"/>
      <c r="Q266" s="371"/>
    </row>
    <row r="267" spans="5:17">
      <c r="E267" s="379"/>
      <c r="F267" s="379"/>
      <c r="G267" s="379"/>
      <c r="Q267" s="371"/>
    </row>
    <row r="268" spans="5:17">
      <c r="E268" s="379"/>
      <c r="F268" s="379"/>
      <c r="G268" s="379"/>
      <c r="Q268" s="371"/>
    </row>
    <row r="269" spans="5:17">
      <c r="E269" s="379"/>
      <c r="F269" s="379"/>
      <c r="G269" s="379"/>
      <c r="Q269" s="371"/>
    </row>
    <row r="270" spans="5:17">
      <c r="E270" s="379"/>
      <c r="F270" s="379"/>
      <c r="G270" s="379"/>
      <c r="Q270" s="371"/>
    </row>
    <row r="271" spans="5:17">
      <c r="E271" s="379"/>
      <c r="F271" s="379"/>
      <c r="G271" s="379"/>
      <c r="Q271" s="371"/>
    </row>
    <row r="272" spans="5:17">
      <c r="E272" s="379"/>
      <c r="F272" s="379"/>
      <c r="G272" s="379"/>
      <c r="Q272" s="371"/>
    </row>
    <row r="273" spans="5:17">
      <c r="E273" s="379"/>
      <c r="F273" s="379"/>
      <c r="G273" s="379"/>
      <c r="Q273" s="371"/>
    </row>
    <row r="274" spans="5:17">
      <c r="E274" s="379"/>
      <c r="F274" s="379"/>
      <c r="G274" s="379"/>
      <c r="Q274" s="371"/>
    </row>
    <row r="275" spans="5:17">
      <c r="E275" s="379"/>
      <c r="F275" s="379"/>
      <c r="G275" s="379"/>
      <c r="Q275" s="371"/>
    </row>
    <row r="276" spans="5:17">
      <c r="E276" s="379"/>
      <c r="F276" s="379"/>
      <c r="G276" s="379"/>
      <c r="Q276" s="371"/>
    </row>
    <row r="277" spans="5:17">
      <c r="E277" s="379"/>
      <c r="F277" s="379"/>
      <c r="G277" s="379"/>
      <c r="Q277" s="371"/>
    </row>
    <row r="278" spans="5:17">
      <c r="E278" s="379"/>
      <c r="F278" s="379"/>
      <c r="G278" s="379"/>
      <c r="Q278" s="371"/>
    </row>
    <row r="279" spans="5:17">
      <c r="E279" s="379"/>
      <c r="F279" s="379"/>
      <c r="G279" s="379"/>
      <c r="Q279" s="371"/>
    </row>
    <row r="280" spans="5:17">
      <c r="E280" s="379"/>
      <c r="F280" s="379"/>
      <c r="G280" s="379"/>
      <c r="Q280" s="371"/>
    </row>
    <row r="281" spans="5:17">
      <c r="E281" s="379"/>
      <c r="F281" s="379"/>
      <c r="G281" s="379"/>
      <c r="Q281" s="371"/>
    </row>
    <row r="282" spans="5:17">
      <c r="E282" s="379"/>
      <c r="F282" s="379"/>
      <c r="G282" s="379"/>
      <c r="Q282" s="371"/>
    </row>
    <row r="283" spans="5:17">
      <c r="E283" s="379"/>
      <c r="F283" s="379"/>
      <c r="G283" s="379"/>
      <c r="Q283" s="371"/>
    </row>
    <row r="284" spans="5:17">
      <c r="E284" s="379"/>
      <c r="F284" s="379"/>
      <c r="G284" s="379"/>
      <c r="Q284" s="371"/>
    </row>
    <row r="285" spans="5:17">
      <c r="E285" s="379"/>
      <c r="F285" s="379"/>
      <c r="G285" s="379"/>
      <c r="Q285" s="371"/>
    </row>
    <row r="286" spans="5:17">
      <c r="E286" s="379"/>
      <c r="F286" s="379"/>
      <c r="G286" s="379"/>
      <c r="Q286" s="371"/>
    </row>
    <row r="287" spans="5:17">
      <c r="E287" s="379"/>
      <c r="F287" s="379"/>
      <c r="G287" s="379"/>
      <c r="Q287" s="371"/>
    </row>
    <row r="288" spans="5:17">
      <c r="E288" s="379"/>
      <c r="F288" s="379"/>
      <c r="G288" s="379"/>
      <c r="Q288" s="371"/>
    </row>
    <row r="289" spans="5:17">
      <c r="E289" s="379"/>
      <c r="F289" s="379"/>
      <c r="G289" s="379"/>
      <c r="Q289" s="371"/>
    </row>
    <row r="290" spans="5:17">
      <c r="E290" s="379"/>
      <c r="F290" s="379"/>
      <c r="G290" s="379"/>
      <c r="Q290" s="371"/>
    </row>
    <row r="291" spans="5:17">
      <c r="E291" s="379"/>
      <c r="F291" s="379"/>
      <c r="G291" s="379"/>
      <c r="Q291" s="371"/>
    </row>
    <row r="292" spans="5:17">
      <c r="E292" s="379"/>
      <c r="F292" s="379"/>
      <c r="G292" s="379"/>
      <c r="Q292" s="371"/>
    </row>
    <row r="293" spans="5:17">
      <c r="E293" s="379"/>
      <c r="F293" s="379"/>
      <c r="G293" s="379"/>
      <c r="Q293" s="371"/>
    </row>
    <row r="294" spans="5:17">
      <c r="E294" s="379"/>
      <c r="F294" s="379"/>
      <c r="G294" s="379"/>
      <c r="Q294" s="371"/>
    </row>
    <row r="295" spans="5:17">
      <c r="E295" s="379"/>
      <c r="F295" s="379"/>
      <c r="G295" s="379"/>
      <c r="Q295" s="371"/>
    </row>
    <row r="296" spans="5:17">
      <c r="E296" s="379"/>
      <c r="F296" s="379"/>
      <c r="G296" s="379"/>
      <c r="Q296" s="371"/>
    </row>
    <row r="297" spans="5:17">
      <c r="E297" s="379"/>
      <c r="F297" s="379"/>
      <c r="G297" s="379"/>
      <c r="Q297" s="371"/>
    </row>
    <row r="298" spans="5:17">
      <c r="E298" s="379"/>
      <c r="F298" s="379"/>
      <c r="G298" s="379"/>
      <c r="Q298" s="371"/>
    </row>
    <row r="299" spans="5:17">
      <c r="E299" s="379"/>
      <c r="F299" s="379"/>
      <c r="G299" s="379"/>
      <c r="Q299" s="371"/>
    </row>
    <row r="300" spans="5:17">
      <c r="E300" s="379"/>
      <c r="F300" s="379"/>
      <c r="G300" s="379"/>
      <c r="Q300" s="371"/>
    </row>
    <row r="301" spans="5:17">
      <c r="E301" s="379"/>
      <c r="F301" s="379"/>
      <c r="G301" s="379"/>
      <c r="Q301" s="371"/>
    </row>
    <row r="302" spans="5:17">
      <c r="E302" s="379"/>
      <c r="F302" s="379"/>
      <c r="G302" s="379"/>
      <c r="Q302" s="371"/>
    </row>
    <row r="303" spans="5:17">
      <c r="E303" s="379"/>
      <c r="F303" s="379"/>
      <c r="G303" s="379"/>
      <c r="Q303" s="371"/>
    </row>
    <row r="304" spans="5:17">
      <c r="E304" s="379"/>
      <c r="F304" s="379"/>
      <c r="G304" s="379"/>
      <c r="Q304" s="371"/>
    </row>
    <row r="305" spans="5:17">
      <c r="E305" s="379"/>
      <c r="F305" s="379"/>
      <c r="G305" s="379"/>
      <c r="Q305" s="371"/>
    </row>
    <row r="306" spans="5:17">
      <c r="E306" s="379"/>
      <c r="F306" s="379"/>
      <c r="G306" s="379"/>
      <c r="Q306" s="371"/>
    </row>
    <row r="307" spans="5:17">
      <c r="E307" s="379"/>
      <c r="F307" s="379"/>
      <c r="G307" s="379"/>
      <c r="Q307" s="371"/>
    </row>
    <row r="308" spans="5:17">
      <c r="E308" s="379"/>
      <c r="F308" s="379"/>
      <c r="G308" s="379"/>
      <c r="Q308" s="371"/>
    </row>
    <row r="309" spans="5:17">
      <c r="E309" s="379"/>
      <c r="F309" s="379"/>
      <c r="G309" s="379"/>
      <c r="Q309" s="371"/>
    </row>
    <row r="310" spans="5:17">
      <c r="E310" s="379"/>
      <c r="F310" s="379"/>
      <c r="G310" s="379"/>
      <c r="Q310" s="371"/>
    </row>
    <row r="311" spans="5:17">
      <c r="E311" s="379"/>
      <c r="F311" s="379"/>
      <c r="G311" s="379"/>
      <c r="Q311" s="371"/>
    </row>
    <row r="312" spans="5:17">
      <c r="E312" s="379"/>
      <c r="F312" s="379"/>
      <c r="G312" s="379"/>
      <c r="Q312" s="371"/>
    </row>
    <row r="313" spans="5:17">
      <c r="E313" s="379"/>
      <c r="F313" s="379"/>
      <c r="G313" s="379"/>
      <c r="Q313" s="371"/>
    </row>
    <row r="314" spans="5:17">
      <c r="E314" s="379"/>
      <c r="F314" s="379"/>
      <c r="G314" s="379"/>
      <c r="Q314" s="371"/>
    </row>
    <row r="315" spans="5:17">
      <c r="E315" s="379"/>
      <c r="F315" s="379"/>
      <c r="G315" s="379"/>
      <c r="Q315" s="371"/>
    </row>
    <row r="316" spans="5:17">
      <c r="E316" s="379"/>
      <c r="F316" s="379"/>
      <c r="G316" s="379"/>
      <c r="Q316" s="371"/>
    </row>
    <row r="317" spans="5:17">
      <c r="E317" s="379"/>
      <c r="F317" s="379"/>
      <c r="G317" s="379"/>
      <c r="Q317" s="371"/>
    </row>
    <row r="318" spans="5:17">
      <c r="E318" s="379"/>
      <c r="F318" s="379"/>
      <c r="G318" s="379"/>
      <c r="Q318" s="371"/>
    </row>
    <row r="319" spans="5:17">
      <c r="E319" s="379"/>
      <c r="F319" s="379"/>
      <c r="G319" s="379"/>
      <c r="Q319" s="371"/>
    </row>
    <row r="320" spans="5:17">
      <c r="E320" s="379"/>
      <c r="F320" s="379"/>
      <c r="G320" s="379"/>
      <c r="Q320" s="371"/>
    </row>
    <row r="321" spans="5:17">
      <c r="E321" s="379"/>
      <c r="F321" s="379"/>
      <c r="G321" s="379"/>
      <c r="Q321" s="371"/>
    </row>
    <row r="322" spans="5:17">
      <c r="E322" s="379"/>
      <c r="F322" s="379"/>
      <c r="G322" s="379"/>
      <c r="Q322" s="371"/>
    </row>
    <row r="323" spans="5:17">
      <c r="E323" s="379"/>
      <c r="F323" s="379"/>
      <c r="G323" s="379"/>
      <c r="Q323" s="371"/>
    </row>
    <row r="324" spans="5:17">
      <c r="E324" s="379"/>
      <c r="F324" s="379"/>
      <c r="G324" s="379"/>
      <c r="Q324" s="371"/>
    </row>
    <row r="325" spans="5:17">
      <c r="E325" s="379"/>
      <c r="F325" s="379"/>
      <c r="G325" s="379"/>
      <c r="Q325" s="371"/>
    </row>
    <row r="326" spans="5:17">
      <c r="E326" s="379"/>
      <c r="F326" s="379"/>
      <c r="G326" s="379"/>
      <c r="Q326" s="371"/>
    </row>
    <row r="327" spans="5:17">
      <c r="E327" s="379"/>
      <c r="F327" s="379"/>
      <c r="G327" s="379"/>
      <c r="Q327" s="371"/>
    </row>
    <row r="328" spans="5:17">
      <c r="E328" s="379"/>
      <c r="F328" s="379"/>
      <c r="G328" s="379"/>
      <c r="Q328" s="371"/>
    </row>
    <row r="329" spans="5:17">
      <c r="E329" s="379"/>
      <c r="F329" s="379"/>
      <c r="G329" s="379"/>
      <c r="Q329" s="371"/>
    </row>
    <row r="330" spans="5:17">
      <c r="E330" s="379"/>
      <c r="F330" s="379"/>
      <c r="G330" s="379"/>
      <c r="Q330" s="371"/>
    </row>
    <row r="331" spans="5:17">
      <c r="E331" s="379"/>
      <c r="F331" s="379"/>
      <c r="G331" s="379"/>
      <c r="Q331" s="371"/>
    </row>
    <row r="332" spans="5:17">
      <c r="E332" s="379"/>
      <c r="F332" s="379"/>
      <c r="G332" s="379"/>
      <c r="Q332" s="371"/>
    </row>
    <row r="333" spans="5:17">
      <c r="E333" s="379"/>
      <c r="F333" s="379"/>
      <c r="G333" s="379"/>
      <c r="Q333" s="371"/>
    </row>
    <row r="334" spans="5:17">
      <c r="E334" s="379"/>
      <c r="F334" s="379"/>
      <c r="G334" s="379"/>
      <c r="Q334" s="371"/>
    </row>
    <row r="335" spans="5:17">
      <c r="E335" s="379"/>
      <c r="F335" s="379"/>
      <c r="G335" s="379"/>
      <c r="Q335" s="371"/>
    </row>
    <row r="336" spans="5:17">
      <c r="E336" s="379"/>
      <c r="F336" s="379"/>
      <c r="G336" s="379"/>
      <c r="Q336" s="371"/>
    </row>
    <row r="337" spans="5:17">
      <c r="E337" s="379"/>
      <c r="F337" s="379"/>
      <c r="G337" s="379"/>
      <c r="Q337" s="371"/>
    </row>
    <row r="338" spans="5:17">
      <c r="E338" s="379"/>
      <c r="F338" s="379"/>
      <c r="G338" s="379"/>
      <c r="Q338" s="371"/>
    </row>
    <row r="339" spans="5:17">
      <c r="E339" s="379"/>
      <c r="F339" s="379"/>
      <c r="G339" s="379"/>
      <c r="Q339" s="371"/>
    </row>
    <row r="340" spans="5:17">
      <c r="E340" s="379"/>
      <c r="F340" s="379"/>
      <c r="G340" s="379"/>
      <c r="Q340" s="371"/>
    </row>
    <row r="341" spans="5:17">
      <c r="E341" s="379"/>
      <c r="F341" s="379"/>
      <c r="G341" s="379"/>
      <c r="Q341" s="371"/>
    </row>
    <row r="342" spans="5:17">
      <c r="E342" s="379"/>
      <c r="F342" s="379"/>
      <c r="G342" s="379"/>
      <c r="Q342" s="371"/>
    </row>
    <row r="343" spans="5:17">
      <c r="E343" s="379"/>
      <c r="F343" s="379"/>
      <c r="G343" s="379"/>
      <c r="Q343" s="371"/>
    </row>
    <row r="344" spans="5:17">
      <c r="E344" s="379"/>
      <c r="F344" s="379"/>
      <c r="G344" s="379"/>
      <c r="Q344" s="371"/>
    </row>
    <row r="345" spans="5:17">
      <c r="E345" s="379"/>
      <c r="F345" s="379"/>
      <c r="G345" s="379"/>
      <c r="Q345" s="371"/>
    </row>
    <row r="346" spans="5:17">
      <c r="E346" s="379"/>
      <c r="F346" s="379"/>
      <c r="G346" s="379"/>
      <c r="Q346" s="371"/>
    </row>
    <row r="347" spans="5:17">
      <c r="E347" s="379"/>
      <c r="F347" s="379"/>
      <c r="G347" s="379"/>
      <c r="Q347" s="371"/>
    </row>
    <row r="348" spans="5:17">
      <c r="E348" s="379"/>
      <c r="F348" s="379"/>
      <c r="G348" s="379"/>
      <c r="Q348" s="371"/>
    </row>
    <row r="349" spans="5:17">
      <c r="E349" s="379"/>
      <c r="F349" s="379"/>
      <c r="G349" s="379"/>
      <c r="Q349" s="371"/>
    </row>
    <row r="350" spans="5:17">
      <c r="E350" s="379"/>
      <c r="F350" s="379"/>
      <c r="G350" s="379"/>
      <c r="Q350" s="371"/>
    </row>
    <row r="351" spans="5:17">
      <c r="E351" s="379"/>
      <c r="F351" s="379"/>
      <c r="G351" s="379"/>
      <c r="Q351" s="371"/>
    </row>
    <row r="352" spans="5:17">
      <c r="E352" s="379"/>
      <c r="F352" s="379"/>
      <c r="G352" s="379"/>
      <c r="Q352" s="371"/>
    </row>
    <row r="353" spans="5:17">
      <c r="E353" s="379"/>
      <c r="F353" s="379"/>
      <c r="G353" s="379"/>
      <c r="Q353" s="371"/>
    </row>
    <row r="354" spans="5:17">
      <c r="E354" s="379"/>
      <c r="F354" s="379"/>
      <c r="G354" s="379"/>
      <c r="Q354" s="371"/>
    </row>
    <row r="355" spans="5:17">
      <c r="E355" s="379"/>
      <c r="F355" s="379"/>
      <c r="G355" s="379"/>
      <c r="Q355" s="371"/>
    </row>
    <row r="356" spans="5:17">
      <c r="E356" s="379"/>
      <c r="F356" s="379"/>
      <c r="G356" s="379"/>
      <c r="Q356" s="371"/>
    </row>
    <row r="357" spans="5:17">
      <c r="E357" s="379"/>
      <c r="F357" s="379"/>
      <c r="G357" s="379"/>
      <c r="Q357" s="371"/>
    </row>
    <row r="358" spans="5:17">
      <c r="E358" s="379"/>
      <c r="F358" s="379"/>
      <c r="G358" s="379"/>
      <c r="Q358" s="371"/>
    </row>
    <row r="359" spans="5:17">
      <c r="E359" s="379"/>
      <c r="F359" s="379"/>
      <c r="G359" s="379"/>
      <c r="Q359" s="371"/>
    </row>
    <row r="360" spans="5:17">
      <c r="E360" s="379"/>
      <c r="F360" s="379"/>
      <c r="G360" s="379"/>
      <c r="Q360" s="371"/>
    </row>
    <row r="361" spans="5:17">
      <c r="E361" s="379"/>
      <c r="F361" s="379"/>
      <c r="G361" s="379"/>
      <c r="Q361" s="371"/>
    </row>
    <row r="362" spans="5:17">
      <c r="E362" s="379"/>
      <c r="F362" s="379"/>
      <c r="G362" s="379"/>
      <c r="Q362" s="371"/>
    </row>
    <row r="363" spans="5:17">
      <c r="E363" s="379"/>
      <c r="F363" s="379"/>
      <c r="G363" s="379"/>
      <c r="Q363" s="371"/>
    </row>
    <row r="364" spans="5:17">
      <c r="E364" s="379"/>
      <c r="F364" s="379"/>
      <c r="G364" s="379"/>
      <c r="Q364" s="371"/>
    </row>
    <row r="365" spans="5:17">
      <c r="E365" s="379"/>
      <c r="F365" s="379"/>
      <c r="G365" s="379"/>
      <c r="Q365" s="371"/>
    </row>
    <row r="366" spans="5:17">
      <c r="E366" s="379"/>
      <c r="F366" s="379"/>
      <c r="G366" s="379"/>
      <c r="Q366" s="371"/>
    </row>
    <row r="367" spans="5:17">
      <c r="E367" s="379"/>
      <c r="F367" s="379"/>
      <c r="G367" s="379"/>
      <c r="Q367" s="371"/>
    </row>
    <row r="368" spans="5:17">
      <c r="E368" s="379"/>
      <c r="F368" s="379"/>
      <c r="G368" s="379"/>
      <c r="Q368" s="371"/>
    </row>
    <row r="369" spans="5:17">
      <c r="E369" s="379"/>
      <c r="F369" s="379"/>
      <c r="G369" s="379"/>
      <c r="Q369" s="371"/>
    </row>
    <row r="370" spans="5:17">
      <c r="E370" s="379"/>
      <c r="F370" s="379"/>
      <c r="G370" s="379"/>
      <c r="Q370" s="371"/>
    </row>
    <row r="371" spans="5:17">
      <c r="E371" s="379"/>
      <c r="F371" s="379"/>
      <c r="G371" s="379"/>
      <c r="Q371" s="371"/>
    </row>
    <row r="372" spans="5:17">
      <c r="E372" s="379"/>
      <c r="F372" s="379"/>
      <c r="G372" s="379"/>
      <c r="Q372" s="371"/>
    </row>
    <row r="373" spans="5:17">
      <c r="E373" s="379"/>
      <c r="F373" s="379"/>
      <c r="G373" s="379"/>
      <c r="Q373" s="371"/>
    </row>
    <row r="374" spans="5:17">
      <c r="E374" s="379"/>
      <c r="F374" s="379"/>
      <c r="G374" s="379"/>
      <c r="Q374" s="371"/>
    </row>
    <row r="375" spans="5:17">
      <c r="E375" s="379"/>
      <c r="F375" s="379"/>
      <c r="G375" s="379"/>
      <c r="Q375" s="371"/>
    </row>
    <row r="376" spans="5:17">
      <c r="E376" s="379"/>
      <c r="F376" s="379"/>
      <c r="G376" s="379"/>
      <c r="Q376" s="371"/>
    </row>
    <row r="377" spans="5:17">
      <c r="E377" s="379"/>
      <c r="F377" s="379"/>
      <c r="G377" s="379"/>
      <c r="Q377" s="371"/>
    </row>
    <row r="378" spans="5:17">
      <c r="E378" s="379"/>
      <c r="F378" s="379"/>
      <c r="G378" s="379"/>
      <c r="Q378" s="371"/>
    </row>
    <row r="379" spans="5:17">
      <c r="E379" s="379"/>
      <c r="F379" s="379"/>
      <c r="G379" s="379"/>
      <c r="Q379" s="371"/>
    </row>
    <row r="380" spans="5:17">
      <c r="E380" s="379"/>
      <c r="F380" s="379"/>
      <c r="G380" s="379"/>
      <c r="Q380" s="371"/>
    </row>
    <row r="381" spans="5:17">
      <c r="E381" s="379"/>
      <c r="F381" s="379"/>
      <c r="G381" s="379"/>
      <c r="Q381" s="371"/>
    </row>
    <row r="382" spans="5:17">
      <c r="E382" s="379"/>
      <c r="F382" s="379"/>
      <c r="G382" s="379"/>
      <c r="Q382" s="371"/>
    </row>
    <row r="383" spans="5:17">
      <c r="E383" s="379"/>
      <c r="F383" s="379"/>
      <c r="G383" s="379"/>
      <c r="Q383" s="371"/>
    </row>
    <row r="384" spans="5:17">
      <c r="E384" s="379"/>
      <c r="F384" s="379"/>
      <c r="G384" s="379"/>
      <c r="Q384" s="371"/>
    </row>
    <row r="385" spans="5:17">
      <c r="E385" s="379"/>
      <c r="F385" s="379"/>
      <c r="G385" s="379"/>
      <c r="Q385" s="371"/>
    </row>
    <row r="386" spans="5:17">
      <c r="E386" s="379"/>
      <c r="F386" s="379"/>
      <c r="G386" s="379"/>
      <c r="Q386" s="371"/>
    </row>
    <row r="387" spans="5:17">
      <c r="E387" s="379"/>
      <c r="F387" s="379"/>
      <c r="G387" s="379"/>
      <c r="Q387" s="371"/>
    </row>
    <row r="388" spans="5:17">
      <c r="E388" s="379"/>
      <c r="F388" s="379"/>
      <c r="G388" s="379"/>
      <c r="Q388" s="371"/>
    </row>
    <row r="389" spans="5:17">
      <c r="E389" s="379"/>
      <c r="F389" s="379"/>
      <c r="G389" s="379"/>
      <c r="Q389" s="371"/>
    </row>
    <row r="390" spans="5:17">
      <c r="E390" s="379"/>
      <c r="F390" s="379"/>
      <c r="G390" s="379"/>
      <c r="Q390" s="371"/>
    </row>
    <row r="391" spans="5:17">
      <c r="E391" s="379"/>
      <c r="F391" s="379"/>
      <c r="G391" s="379"/>
      <c r="Q391" s="371"/>
    </row>
    <row r="392" spans="5:17">
      <c r="E392" s="379"/>
      <c r="F392" s="379"/>
      <c r="G392" s="379"/>
      <c r="Q392" s="371"/>
    </row>
    <row r="393" spans="5:17">
      <c r="E393" s="379"/>
      <c r="F393" s="379"/>
      <c r="G393" s="379"/>
      <c r="Q393" s="371"/>
    </row>
    <row r="394" spans="5:17">
      <c r="E394" s="379"/>
      <c r="F394" s="379"/>
      <c r="G394" s="379"/>
      <c r="Q394" s="371"/>
    </row>
    <row r="395" spans="5:17">
      <c r="E395" s="379"/>
      <c r="F395" s="379"/>
      <c r="G395" s="379"/>
      <c r="Q395" s="371"/>
    </row>
    <row r="396" spans="5:17">
      <c r="E396" s="379"/>
      <c r="F396" s="379"/>
      <c r="G396" s="379"/>
      <c r="Q396" s="371"/>
    </row>
    <row r="397" spans="5:17">
      <c r="E397" s="379"/>
      <c r="F397" s="379"/>
      <c r="G397" s="379"/>
      <c r="Q397" s="371"/>
    </row>
    <row r="398" spans="5:17">
      <c r="E398" s="379"/>
      <c r="F398" s="379"/>
      <c r="G398" s="379"/>
      <c r="Q398" s="371"/>
    </row>
    <row r="399" spans="5:17">
      <c r="E399" s="379"/>
      <c r="F399" s="379"/>
      <c r="G399" s="379"/>
      <c r="Q399" s="371"/>
    </row>
    <row r="400" spans="5:17">
      <c r="E400" s="379"/>
      <c r="F400" s="379"/>
      <c r="G400" s="379"/>
      <c r="Q400" s="371"/>
    </row>
    <row r="401" spans="5:17">
      <c r="E401" s="379"/>
      <c r="F401" s="379"/>
      <c r="G401" s="379"/>
      <c r="Q401" s="371"/>
    </row>
    <row r="402" spans="5:17">
      <c r="E402" s="379"/>
      <c r="F402" s="379"/>
      <c r="G402" s="379"/>
      <c r="Q402" s="371"/>
    </row>
    <row r="403" spans="5:17">
      <c r="E403" s="379"/>
      <c r="F403" s="379"/>
      <c r="G403" s="379"/>
      <c r="Q403" s="371"/>
    </row>
    <row r="404" spans="5:17">
      <c r="E404" s="379"/>
      <c r="F404" s="379"/>
      <c r="G404" s="379"/>
      <c r="Q404" s="371"/>
    </row>
    <row r="405" spans="5:17">
      <c r="E405" s="379"/>
      <c r="F405" s="379"/>
      <c r="G405" s="379"/>
      <c r="Q405" s="371"/>
    </row>
    <row r="406" spans="5:17">
      <c r="E406" s="379"/>
      <c r="F406" s="379"/>
      <c r="G406" s="379"/>
      <c r="Q406" s="371"/>
    </row>
    <row r="407" spans="5:17">
      <c r="E407" s="379"/>
      <c r="F407" s="379"/>
      <c r="G407" s="379"/>
      <c r="Q407" s="371"/>
    </row>
    <row r="408" spans="5:17">
      <c r="E408" s="379"/>
      <c r="F408" s="379"/>
      <c r="G408" s="379"/>
      <c r="Q408" s="371"/>
    </row>
    <row r="409" spans="5:17">
      <c r="E409" s="379"/>
      <c r="F409" s="379"/>
      <c r="G409" s="379"/>
      <c r="Q409" s="371"/>
    </row>
    <row r="410" spans="5:17">
      <c r="E410" s="379"/>
      <c r="F410" s="379"/>
      <c r="G410" s="379"/>
      <c r="Q410" s="371"/>
    </row>
    <row r="411" spans="5:17">
      <c r="E411" s="379"/>
      <c r="F411" s="379"/>
      <c r="G411" s="379"/>
      <c r="Q411" s="371"/>
    </row>
    <row r="412" spans="5:17">
      <c r="E412" s="379"/>
      <c r="F412" s="379"/>
      <c r="G412" s="379"/>
      <c r="Q412" s="371"/>
    </row>
    <row r="413" spans="5:17">
      <c r="E413" s="379"/>
      <c r="F413" s="379"/>
      <c r="G413" s="379"/>
      <c r="Q413" s="371"/>
    </row>
    <row r="414" spans="5:17">
      <c r="E414" s="379"/>
      <c r="F414" s="379"/>
      <c r="G414" s="379"/>
      <c r="Q414" s="371"/>
    </row>
    <row r="415" spans="5:17">
      <c r="E415" s="379"/>
      <c r="F415" s="379"/>
      <c r="G415" s="379"/>
      <c r="Q415" s="371"/>
    </row>
    <row r="416" spans="5:17">
      <c r="E416" s="379"/>
      <c r="F416" s="379"/>
      <c r="G416" s="379"/>
      <c r="Q416" s="371"/>
    </row>
    <row r="417" spans="5:17">
      <c r="E417" s="379"/>
      <c r="F417" s="379"/>
      <c r="G417" s="379"/>
      <c r="Q417" s="371"/>
    </row>
    <row r="418" spans="5:17">
      <c r="E418" s="379"/>
      <c r="F418" s="379"/>
      <c r="G418" s="379"/>
      <c r="Q418" s="371"/>
    </row>
    <row r="419" spans="5:17">
      <c r="E419" s="379"/>
      <c r="F419" s="379"/>
      <c r="G419" s="379"/>
      <c r="Q419" s="371"/>
    </row>
    <row r="420" spans="5:17">
      <c r="E420" s="379"/>
      <c r="F420" s="379"/>
      <c r="G420" s="379"/>
      <c r="Q420" s="371"/>
    </row>
    <row r="421" spans="5:17">
      <c r="E421" s="379"/>
      <c r="F421" s="379"/>
      <c r="G421" s="379"/>
      <c r="Q421" s="371"/>
    </row>
    <row r="422" spans="5:17">
      <c r="E422" s="379"/>
      <c r="F422" s="379"/>
      <c r="G422" s="379"/>
      <c r="Q422" s="371"/>
    </row>
    <row r="423" spans="5:17">
      <c r="E423" s="379"/>
      <c r="F423" s="379"/>
      <c r="G423" s="379"/>
      <c r="Q423" s="371"/>
    </row>
    <row r="424" spans="5:17">
      <c r="E424" s="379"/>
      <c r="F424" s="379"/>
      <c r="G424" s="379"/>
      <c r="Q424" s="371"/>
    </row>
    <row r="425" spans="5:17">
      <c r="E425" s="379"/>
      <c r="F425" s="379"/>
      <c r="G425" s="379"/>
      <c r="Q425" s="371"/>
    </row>
    <row r="426" spans="5:17">
      <c r="E426" s="379"/>
      <c r="F426" s="379"/>
      <c r="G426" s="379"/>
      <c r="Q426" s="371"/>
    </row>
    <row r="427" spans="5:17">
      <c r="E427" s="379"/>
      <c r="F427" s="379"/>
      <c r="G427" s="379"/>
      <c r="Q427" s="371"/>
    </row>
    <row r="428" spans="5:17">
      <c r="E428" s="379"/>
      <c r="F428" s="379"/>
      <c r="G428" s="379"/>
      <c r="Q428" s="371"/>
    </row>
    <row r="429" spans="5:17">
      <c r="E429" s="379"/>
      <c r="F429" s="379"/>
      <c r="G429" s="379"/>
      <c r="Q429" s="371"/>
    </row>
    <row r="430" spans="5:17">
      <c r="E430" s="379"/>
      <c r="F430" s="379"/>
      <c r="G430" s="379"/>
      <c r="Q430" s="371"/>
    </row>
    <row r="431" spans="5:17">
      <c r="E431" s="379"/>
      <c r="F431" s="379"/>
      <c r="G431" s="379"/>
      <c r="Q431" s="371"/>
    </row>
    <row r="432" spans="5:17">
      <c r="E432" s="379"/>
      <c r="F432" s="379"/>
      <c r="G432" s="379"/>
      <c r="Q432" s="371"/>
    </row>
    <row r="433" spans="5:17">
      <c r="E433" s="379"/>
      <c r="F433" s="379"/>
      <c r="G433" s="379"/>
      <c r="Q433" s="371"/>
    </row>
    <row r="434" spans="5:17">
      <c r="E434" s="379"/>
      <c r="F434" s="379"/>
      <c r="G434" s="379"/>
      <c r="Q434" s="371"/>
    </row>
    <row r="435" spans="5:17">
      <c r="E435" s="379"/>
      <c r="F435" s="379"/>
      <c r="G435" s="379"/>
      <c r="Q435" s="371"/>
    </row>
    <row r="436" spans="5:17">
      <c r="E436" s="379"/>
      <c r="F436" s="379"/>
      <c r="G436" s="379"/>
      <c r="Q436" s="371"/>
    </row>
    <row r="437" spans="5:17">
      <c r="E437" s="379"/>
      <c r="F437" s="379"/>
      <c r="G437" s="379"/>
      <c r="Q437" s="371"/>
    </row>
    <row r="438" spans="5:17">
      <c r="E438" s="379"/>
      <c r="F438" s="379"/>
      <c r="G438" s="379"/>
      <c r="Q438" s="371"/>
    </row>
    <row r="439" spans="5:17">
      <c r="E439" s="379"/>
      <c r="F439" s="379"/>
      <c r="G439" s="379"/>
      <c r="Q439" s="371"/>
    </row>
    <row r="440" spans="5:17">
      <c r="E440" s="379"/>
      <c r="F440" s="379"/>
      <c r="G440" s="379"/>
      <c r="Q440" s="371"/>
    </row>
    <row r="441" spans="5:17">
      <c r="E441" s="379"/>
      <c r="F441" s="379"/>
      <c r="G441" s="379"/>
      <c r="Q441" s="371"/>
    </row>
    <row r="442" spans="5:17">
      <c r="E442" s="379"/>
      <c r="F442" s="379"/>
      <c r="G442" s="379"/>
      <c r="Q442" s="371"/>
    </row>
    <row r="443" spans="5:17">
      <c r="E443" s="379"/>
      <c r="F443" s="379"/>
      <c r="G443" s="379"/>
      <c r="Q443" s="371"/>
    </row>
    <row r="444" spans="5:17">
      <c r="E444" s="379"/>
      <c r="F444" s="379"/>
      <c r="G444" s="379"/>
      <c r="Q444" s="371"/>
    </row>
    <row r="445" spans="5:17">
      <c r="E445" s="379"/>
      <c r="F445" s="379"/>
      <c r="G445" s="379"/>
      <c r="Q445" s="371"/>
    </row>
    <row r="446" spans="5:17">
      <c r="E446" s="379"/>
      <c r="F446" s="379"/>
      <c r="G446" s="379"/>
      <c r="Q446" s="371"/>
    </row>
    <row r="447" spans="5:17">
      <c r="E447" s="379"/>
      <c r="F447" s="379"/>
      <c r="G447" s="379"/>
      <c r="Q447" s="371"/>
    </row>
    <row r="448" spans="5:17">
      <c r="E448" s="379"/>
      <c r="F448" s="379"/>
      <c r="G448" s="379"/>
      <c r="Q448" s="371"/>
    </row>
    <row r="449" spans="5:17">
      <c r="E449" s="379"/>
      <c r="F449" s="379"/>
      <c r="G449" s="379"/>
      <c r="Q449" s="371"/>
    </row>
    <row r="450" spans="5:17">
      <c r="E450" s="379"/>
      <c r="F450" s="379"/>
      <c r="G450" s="379"/>
      <c r="Q450" s="371"/>
    </row>
    <row r="451" spans="5:17">
      <c r="E451" s="379"/>
      <c r="F451" s="379"/>
      <c r="G451" s="379"/>
      <c r="Q451" s="371"/>
    </row>
    <row r="452" spans="5:17">
      <c r="E452" s="379"/>
      <c r="F452" s="379"/>
      <c r="G452" s="379"/>
      <c r="Q452" s="371"/>
    </row>
    <row r="453" spans="5:17">
      <c r="E453" s="379"/>
      <c r="F453" s="379"/>
      <c r="G453" s="379"/>
      <c r="Q453" s="371"/>
    </row>
    <row r="454" spans="5:17">
      <c r="E454" s="379"/>
      <c r="F454" s="379"/>
      <c r="G454" s="379"/>
      <c r="Q454" s="371"/>
    </row>
    <row r="455" spans="5:17">
      <c r="E455" s="379"/>
      <c r="F455" s="379"/>
      <c r="G455" s="379"/>
      <c r="Q455" s="371"/>
    </row>
    <row r="456" spans="5:17">
      <c r="E456" s="379"/>
      <c r="F456" s="379"/>
      <c r="G456" s="379"/>
      <c r="Q456" s="371"/>
    </row>
    <row r="457" spans="5:17">
      <c r="E457" s="379"/>
      <c r="F457" s="379"/>
      <c r="G457" s="379"/>
      <c r="Q457" s="371"/>
    </row>
    <row r="458" spans="5:17">
      <c r="E458" s="379"/>
      <c r="F458" s="379"/>
      <c r="G458" s="379"/>
      <c r="Q458" s="371"/>
    </row>
    <row r="459" spans="5:17">
      <c r="E459" s="379"/>
      <c r="F459" s="379"/>
      <c r="G459" s="379"/>
      <c r="Q459" s="371"/>
    </row>
    <row r="460" spans="5:17">
      <c r="E460" s="379"/>
      <c r="F460" s="379"/>
      <c r="G460" s="379"/>
      <c r="Q460" s="371"/>
    </row>
    <row r="461" spans="5:17">
      <c r="E461" s="379"/>
      <c r="F461" s="379"/>
      <c r="G461" s="379"/>
      <c r="Q461" s="371"/>
    </row>
    <row r="462" spans="5:17">
      <c r="E462" s="379"/>
      <c r="F462" s="379"/>
      <c r="G462" s="379"/>
      <c r="Q462" s="371"/>
    </row>
    <row r="463" spans="5:17">
      <c r="E463" s="379"/>
      <c r="F463" s="379"/>
      <c r="G463" s="379"/>
      <c r="Q463" s="371"/>
    </row>
    <row r="464" spans="5:17">
      <c r="E464" s="379"/>
      <c r="F464" s="379"/>
      <c r="G464" s="379"/>
      <c r="Q464" s="371"/>
    </row>
    <row r="465" spans="5:17">
      <c r="E465" s="379"/>
      <c r="F465" s="379"/>
      <c r="G465" s="379"/>
      <c r="Q465" s="371"/>
    </row>
    <row r="466" spans="5:17">
      <c r="E466" s="379"/>
      <c r="F466" s="379"/>
      <c r="G466" s="379"/>
      <c r="Q466" s="371"/>
    </row>
    <row r="467" spans="5:17">
      <c r="E467" s="379"/>
      <c r="F467" s="379"/>
      <c r="G467" s="379"/>
      <c r="Q467" s="371"/>
    </row>
    <row r="468" spans="5:17">
      <c r="E468" s="379"/>
      <c r="F468" s="379"/>
      <c r="G468" s="379"/>
      <c r="Q468" s="371"/>
    </row>
    <row r="469" spans="5:17">
      <c r="E469" s="379"/>
      <c r="F469" s="379"/>
      <c r="G469" s="379"/>
      <c r="Q469" s="371"/>
    </row>
    <row r="470" spans="5:17">
      <c r="E470" s="379"/>
      <c r="F470" s="379"/>
      <c r="G470" s="379"/>
      <c r="Q470" s="371"/>
    </row>
    <row r="471" spans="5:17">
      <c r="E471" s="379"/>
      <c r="F471" s="379"/>
      <c r="G471" s="379"/>
      <c r="Q471" s="371"/>
    </row>
    <row r="472" spans="5:17">
      <c r="E472" s="379"/>
      <c r="F472" s="379"/>
      <c r="G472" s="379"/>
      <c r="Q472" s="371"/>
    </row>
    <row r="473" spans="5:17">
      <c r="E473" s="379"/>
      <c r="F473" s="379"/>
      <c r="G473" s="379"/>
      <c r="Q473" s="371"/>
    </row>
    <row r="474" spans="5:17">
      <c r="E474" s="379"/>
      <c r="F474" s="379"/>
      <c r="G474" s="379"/>
      <c r="Q474" s="371"/>
    </row>
    <row r="475" spans="5:17">
      <c r="E475" s="379"/>
      <c r="F475" s="379"/>
      <c r="G475" s="379"/>
      <c r="Q475" s="371"/>
    </row>
    <row r="476" spans="5:17">
      <c r="E476" s="379"/>
      <c r="F476" s="379"/>
      <c r="G476" s="379"/>
      <c r="Q476" s="371"/>
    </row>
    <row r="477" spans="5:17">
      <c r="E477" s="379"/>
      <c r="F477" s="379"/>
      <c r="G477" s="379"/>
      <c r="Q477" s="371"/>
    </row>
    <row r="478" spans="5:17">
      <c r="E478" s="379"/>
      <c r="F478" s="379"/>
      <c r="G478" s="379"/>
      <c r="Q478" s="371"/>
    </row>
    <row r="479" spans="5:17">
      <c r="E479" s="379"/>
      <c r="F479" s="379"/>
      <c r="G479" s="379"/>
      <c r="Q479" s="371"/>
    </row>
    <row r="480" spans="5:17">
      <c r="E480" s="379"/>
      <c r="F480" s="379"/>
      <c r="G480" s="379"/>
      <c r="Q480" s="371"/>
    </row>
    <row r="481" spans="5:17">
      <c r="E481" s="379"/>
      <c r="F481" s="379"/>
      <c r="G481" s="379"/>
      <c r="Q481" s="371"/>
    </row>
    <row r="482" spans="5:17">
      <c r="E482" s="379"/>
      <c r="F482" s="379"/>
      <c r="G482" s="379"/>
      <c r="Q482" s="371"/>
    </row>
    <row r="483" spans="5:17">
      <c r="E483" s="379"/>
      <c r="F483" s="379"/>
      <c r="G483" s="379"/>
      <c r="Q483" s="371"/>
    </row>
    <row r="484" spans="5:17">
      <c r="E484" s="379"/>
      <c r="F484" s="379"/>
      <c r="G484" s="379"/>
      <c r="Q484" s="371"/>
    </row>
    <row r="485" spans="5:17">
      <c r="E485" s="379"/>
      <c r="F485" s="379"/>
      <c r="G485" s="379"/>
      <c r="Q485" s="371"/>
    </row>
    <row r="486" spans="5:17">
      <c r="E486" s="379"/>
      <c r="F486" s="379"/>
      <c r="G486" s="379"/>
      <c r="Q486" s="371"/>
    </row>
    <row r="487" spans="5:17">
      <c r="E487" s="379"/>
      <c r="F487" s="379"/>
      <c r="G487" s="379"/>
      <c r="Q487" s="371"/>
    </row>
    <row r="488" spans="5:17">
      <c r="E488" s="379"/>
      <c r="F488" s="379"/>
      <c r="G488" s="379"/>
      <c r="Q488" s="371"/>
    </row>
    <row r="489" spans="5:17">
      <c r="E489" s="379"/>
      <c r="F489" s="379"/>
      <c r="G489" s="379"/>
      <c r="Q489" s="371"/>
    </row>
    <row r="490" spans="5:17">
      <c r="E490" s="379"/>
      <c r="F490" s="379"/>
      <c r="G490" s="379"/>
      <c r="Q490" s="371"/>
    </row>
    <row r="491" spans="5:17">
      <c r="E491" s="379"/>
      <c r="F491" s="379"/>
      <c r="G491" s="379"/>
      <c r="Q491" s="371"/>
    </row>
    <row r="492" spans="5:17">
      <c r="E492" s="379"/>
      <c r="F492" s="379"/>
      <c r="G492" s="379"/>
      <c r="Q492" s="371"/>
    </row>
    <row r="493" spans="5:17">
      <c r="E493" s="379"/>
      <c r="F493" s="379"/>
      <c r="G493" s="379"/>
      <c r="Q493" s="371"/>
    </row>
    <row r="494" spans="5:17">
      <c r="E494" s="379"/>
      <c r="F494" s="379"/>
      <c r="G494" s="379"/>
      <c r="Q494" s="371"/>
    </row>
    <row r="495" spans="5:17">
      <c r="E495" s="379"/>
      <c r="F495" s="379"/>
      <c r="G495" s="379"/>
      <c r="Q495" s="371"/>
    </row>
    <row r="496" spans="5:17">
      <c r="E496" s="379"/>
      <c r="F496" s="379"/>
      <c r="G496" s="379"/>
      <c r="Q496" s="371"/>
    </row>
    <row r="497" spans="5:17">
      <c r="E497" s="379"/>
      <c r="F497" s="379"/>
      <c r="G497" s="379"/>
      <c r="Q497" s="371"/>
    </row>
    <row r="498" spans="5:17">
      <c r="E498" s="379"/>
      <c r="F498" s="379"/>
      <c r="G498" s="379"/>
      <c r="Q498" s="371"/>
    </row>
    <row r="499" spans="5:17">
      <c r="E499" s="379"/>
      <c r="F499" s="379"/>
      <c r="G499" s="379"/>
      <c r="Q499" s="371"/>
    </row>
    <row r="500" spans="5:17">
      <c r="E500" s="379"/>
      <c r="F500" s="379"/>
      <c r="G500" s="379"/>
      <c r="Q500" s="371"/>
    </row>
    <row r="501" spans="5:17">
      <c r="E501" s="379"/>
      <c r="F501" s="379"/>
      <c r="G501" s="379"/>
      <c r="Q501" s="371"/>
    </row>
    <row r="502" spans="5:17">
      <c r="E502" s="379"/>
      <c r="F502" s="379"/>
      <c r="G502" s="379"/>
      <c r="Q502" s="371"/>
    </row>
    <row r="503" spans="5:17">
      <c r="E503" s="379"/>
      <c r="F503" s="379"/>
      <c r="G503" s="379"/>
      <c r="Q503" s="371"/>
    </row>
    <row r="504" spans="5:17">
      <c r="E504" s="379"/>
      <c r="F504" s="379"/>
      <c r="G504" s="379"/>
      <c r="Q504" s="371"/>
    </row>
    <row r="505" spans="5:17">
      <c r="E505" s="379"/>
      <c r="F505" s="379"/>
      <c r="G505" s="379"/>
      <c r="Q505" s="371"/>
    </row>
    <row r="506" spans="5:17">
      <c r="E506" s="379"/>
      <c r="F506" s="379"/>
      <c r="G506" s="379"/>
      <c r="Q506" s="371"/>
    </row>
    <row r="507" spans="5:17">
      <c r="E507" s="379"/>
      <c r="F507" s="379"/>
      <c r="G507" s="379"/>
      <c r="Q507" s="371"/>
    </row>
    <row r="508" spans="5:17">
      <c r="E508" s="379"/>
      <c r="F508" s="379"/>
      <c r="G508" s="379"/>
      <c r="Q508" s="371"/>
    </row>
    <row r="509" spans="5:17">
      <c r="E509" s="379"/>
      <c r="F509" s="379"/>
      <c r="G509" s="379"/>
      <c r="Q509" s="371"/>
    </row>
    <row r="510" spans="5:17">
      <c r="E510" s="379"/>
      <c r="F510" s="379"/>
      <c r="G510" s="379"/>
      <c r="Q510" s="371"/>
    </row>
    <row r="511" spans="5:17">
      <c r="E511" s="379"/>
      <c r="F511" s="379"/>
      <c r="G511" s="379"/>
      <c r="Q511" s="371"/>
    </row>
    <row r="512" spans="5:17">
      <c r="E512" s="379"/>
      <c r="F512" s="379"/>
      <c r="G512" s="379"/>
      <c r="Q512" s="371"/>
    </row>
    <row r="513" spans="5:17">
      <c r="E513" s="379"/>
      <c r="F513" s="379"/>
      <c r="G513" s="379"/>
      <c r="Q513" s="371"/>
    </row>
    <row r="514" spans="5:17">
      <c r="E514" s="379"/>
      <c r="F514" s="379"/>
      <c r="G514" s="379"/>
      <c r="Q514" s="371"/>
    </row>
    <row r="515" spans="5:17">
      <c r="E515" s="379"/>
      <c r="F515" s="379"/>
      <c r="G515" s="379"/>
      <c r="Q515" s="371"/>
    </row>
    <row r="516" spans="5:17">
      <c r="E516" s="379"/>
      <c r="F516" s="379"/>
      <c r="G516" s="379"/>
      <c r="Q516" s="371"/>
    </row>
    <row r="517" spans="5:17">
      <c r="E517" s="379"/>
      <c r="F517" s="379"/>
      <c r="G517" s="379"/>
      <c r="Q517" s="371"/>
    </row>
    <row r="518" spans="5:17">
      <c r="E518" s="379"/>
      <c r="F518" s="379"/>
      <c r="G518" s="379"/>
      <c r="Q518" s="371"/>
    </row>
    <row r="519" spans="5:17">
      <c r="E519" s="379"/>
      <c r="F519" s="379"/>
      <c r="G519" s="379"/>
      <c r="Q519" s="371"/>
    </row>
    <row r="520" spans="5:17">
      <c r="E520" s="379"/>
      <c r="F520" s="379"/>
      <c r="G520" s="379"/>
      <c r="Q520" s="371"/>
    </row>
    <row r="521" spans="5:17">
      <c r="E521" s="379"/>
      <c r="F521" s="379"/>
      <c r="G521" s="379"/>
      <c r="Q521" s="371"/>
    </row>
    <row r="522" spans="5:17">
      <c r="E522" s="379"/>
      <c r="F522" s="379"/>
      <c r="G522" s="379"/>
      <c r="Q522" s="371"/>
    </row>
    <row r="523" spans="5:17">
      <c r="E523" s="379"/>
      <c r="F523" s="379"/>
      <c r="G523" s="379"/>
      <c r="Q523" s="371"/>
    </row>
    <row r="524" spans="5:17">
      <c r="E524" s="379"/>
      <c r="F524" s="379"/>
      <c r="G524" s="379"/>
      <c r="Q524" s="371"/>
    </row>
    <row r="525" spans="5:17">
      <c r="E525" s="379"/>
      <c r="F525" s="379"/>
      <c r="G525" s="379"/>
      <c r="Q525" s="371"/>
    </row>
    <row r="526" spans="5:17">
      <c r="E526" s="379"/>
      <c r="F526" s="379"/>
      <c r="G526" s="379"/>
      <c r="Q526" s="371"/>
    </row>
    <row r="527" spans="5:17">
      <c r="E527" s="379"/>
      <c r="F527" s="379"/>
      <c r="G527" s="379"/>
      <c r="Q527" s="371"/>
    </row>
    <row r="528" spans="5:17">
      <c r="E528" s="379"/>
      <c r="F528" s="379"/>
      <c r="G528" s="379"/>
      <c r="Q528" s="371"/>
    </row>
    <row r="529" spans="5:17">
      <c r="E529" s="379"/>
      <c r="F529" s="379"/>
      <c r="G529" s="379"/>
      <c r="Q529" s="371"/>
    </row>
    <row r="530" spans="5:17">
      <c r="E530" s="379"/>
      <c r="F530" s="379"/>
      <c r="G530" s="379"/>
      <c r="Q530" s="371"/>
    </row>
    <row r="531" spans="5:17">
      <c r="E531" s="379"/>
      <c r="F531" s="379"/>
      <c r="G531" s="379"/>
      <c r="Q531" s="371"/>
    </row>
    <row r="532" spans="5:17">
      <c r="E532" s="379"/>
      <c r="F532" s="379"/>
      <c r="G532" s="379"/>
      <c r="Q532" s="371"/>
    </row>
    <row r="533" spans="5:17">
      <c r="E533" s="379"/>
      <c r="F533" s="379"/>
      <c r="G533" s="379"/>
      <c r="Q533" s="371"/>
    </row>
    <row r="534" spans="5:17">
      <c r="E534" s="379"/>
      <c r="F534" s="379"/>
      <c r="G534" s="379"/>
      <c r="Q534" s="371"/>
    </row>
    <row r="535" spans="5:17">
      <c r="E535" s="379"/>
      <c r="F535" s="379"/>
      <c r="G535" s="379"/>
      <c r="Q535" s="371"/>
    </row>
    <row r="536" spans="5:17">
      <c r="E536" s="379"/>
      <c r="F536" s="379"/>
      <c r="G536" s="379"/>
      <c r="Q536" s="371"/>
    </row>
    <row r="537" spans="5:17">
      <c r="E537" s="379"/>
      <c r="F537" s="379"/>
      <c r="G537" s="379"/>
      <c r="Q537" s="371"/>
    </row>
    <row r="538" spans="5:17">
      <c r="E538" s="379"/>
      <c r="F538" s="379"/>
      <c r="G538" s="379"/>
      <c r="Q538" s="371"/>
    </row>
    <row r="539" spans="5:17">
      <c r="E539" s="379"/>
      <c r="F539" s="379"/>
      <c r="G539" s="379"/>
      <c r="Q539" s="371"/>
    </row>
    <row r="540" spans="5:17">
      <c r="E540" s="379"/>
      <c r="F540" s="379"/>
      <c r="G540" s="379"/>
      <c r="Q540" s="371"/>
    </row>
    <row r="541" spans="5:17">
      <c r="E541" s="379"/>
      <c r="F541" s="379"/>
      <c r="G541" s="379"/>
      <c r="Q541" s="371"/>
    </row>
    <row r="542" spans="5:17">
      <c r="E542" s="379"/>
      <c r="F542" s="379"/>
      <c r="G542" s="379"/>
      <c r="Q542" s="371"/>
    </row>
    <row r="543" spans="5:17">
      <c r="E543" s="379"/>
      <c r="F543" s="379"/>
      <c r="G543" s="379"/>
      <c r="Q543" s="371"/>
    </row>
    <row r="544" spans="5:17">
      <c r="E544" s="379"/>
      <c r="F544" s="379"/>
      <c r="G544" s="379"/>
      <c r="Q544" s="371"/>
    </row>
    <row r="545" spans="5:17">
      <c r="E545" s="379"/>
      <c r="F545" s="379"/>
      <c r="G545" s="379"/>
      <c r="Q545" s="371"/>
    </row>
    <row r="546" spans="5:17">
      <c r="E546" s="379"/>
      <c r="F546" s="379"/>
      <c r="G546" s="379"/>
      <c r="Q546" s="371"/>
    </row>
    <row r="547" spans="5:17">
      <c r="E547" s="379"/>
      <c r="F547" s="379"/>
      <c r="G547" s="379"/>
      <c r="Q547" s="371"/>
    </row>
    <row r="548" spans="5:17">
      <c r="E548" s="379"/>
      <c r="F548" s="379"/>
      <c r="G548" s="379"/>
      <c r="Q548" s="371"/>
    </row>
    <row r="549" spans="5:17">
      <c r="E549" s="379"/>
      <c r="F549" s="379"/>
      <c r="G549" s="379"/>
      <c r="Q549" s="371"/>
    </row>
    <row r="550" spans="5:17">
      <c r="E550" s="379"/>
      <c r="F550" s="379"/>
      <c r="G550" s="379"/>
      <c r="Q550" s="371"/>
    </row>
    <row r="551" spans="5:17">
      <c r="E551" s="379"/>
      <c r="F551" s="379"/>
      <c r="G551" s="379"/>
      <c r="Q551" s="371"/>
    </row>
    <row r="552" spans="5:17">
      <c r="E552" s="379"/>
      <c r="F552" s="379"/>
      <c r="G552" s="379"/>
      <c r="Q552" s="371"/>
    </row>
    <row r="553" spans="5:17">
      <c r="E553" s="379"/>
      <c r="F553" s="379"/>
      <c r="G553" s="379"/>
      <c r="Q553" s="371"/>
    </row>
    <row r="554" spans="5:17">
      <c r="E554" s="379"/>
      <c r="F554" s="379"/>
      <c r="G554" s="379"/>
      <c r="Q554" s="371"/>
    </row>
    <row r="555" spans="5:17">
      <c r="E555" s="379"/>
      <c r="F555" s="379"/>
      <c r="G555" s="379"/>
      <c r="Q555" s="371"/>
    </row>
    <row r="556" spans="5:17">
      <c r="E556" s="379"/>
      <c r="F556" s="379"/>
      <c r="G556" s="379"/>
      <c r="Q556" s="371"/>
    </row>
    <row r="557" spans="5:17">
      <c r="E557" s="379"/>
      <c r="F557" s="379"/>
      <c r="G557" s="379"/>
      <c r="Q557" s="371"/>
    </row>
    <row r="558" spans="5:17">
      <c r="E558" s="379"/>
      <c r="F558" s="379"/>
      <c r="G558" s="379"/>
      <c r="Q558" s="371"/>
    </row>
    <row r="559" spans="5:17">
      <c r="E559" s="379"/>
      <c r="F559" s="379"/>
      <c r="G559" s="379"/>
      <c r="Q559" s="371"/>
    </row>
    <row r="560" spans="5:17">
      <c r="E560" s="379"/>
      <c r="F560" s="379"/>
      <c r="G560" s="379"/>
      <c r="Q560" s="371"/>
    </row>
    <row r="561" spans="5:17">
      <c r="E561" s="379"/>
      <c r="F561" s="379"/>
      <c r="G561" s="379"/>
      <c r="Q561" s="371"/>
    </row>
    <row r="562" spans="5:17">
      <c r="E562" s="379"/>
      <c r="F562" s="379"/>
      <c r="G562" s="379"/>
      <c r="Q562" s="371"/>
    </row>
    <row r="563" spans="5:17">
      <c r="E563" s="379"/>
      <c r="F563" s="379"/>
      <c r="G563" s="379"/>
      <c r="Q563" s="371"/>
    </row>
    <row r="564" spans="5:17">
      <c r="E564" s="379"/>
      <c r="F564" s="379"/>
      <c r="G564" s="379"/>
      <c r="Q564" s="371"/>
    </row>
    <row r="565" spans="5:17">
      <c r="E565" s="379"/>
      <c r="F565" s="379"/>
      <c r="G565" s="379"/>
      <c r="Q565" s="371"/>
    </row>
    <row r="566" spans="5:17">
      <c r="E566" s="379"/>
      <c r="F566" s="379"/>
      <c r="G566" s="379"/>
      <c r="Q566" s="371"/>
    </row>
    <row r="567" spans="5:17">
      <c r="E567" s="379"/>
      <c r="F567" s="379"/>
      <c r="G567" s="379"/>
      <c r="Q567" s="371"/>
    </row>
    <row r="568" spans="5:17">
      <c r="E568" s="379"/>
      <c r="F568" s="379"/>
      <c r="G568" s="379"/>
      <c r="Q568" s="371"/>
    </row>
    <row r="569" spans="5:17">
      <c r="E569" s="379"/>
      <c r="F569" s="379"/>
      <c r="G569" s="379"/>
      <c r="Q569" s="371"/>
    </row>
    <row r="570" spans="5:17">
      <c r="E570" s="379"/>
      <c r="F570" s="379"/>
      <c r="G570" s="379"/>
      <c r="Q570" s="371"/>
    </row>
    <row r="571" spans="5:17">
      <c r="E571" s="379"/>
      <c r="F571" s="379"/>
      <c r="G571" s="379"/>
      <c r="Q571" s="371"/>
    </row>
    <row r="572" spans="5:17">
      <c r="E572" s="379"/>
      <c r="F572" s="379"/>
      <c r="G572" s="379"/>
      <c r="Q572" s="371"/>
    </row>
    <row r="573" spans="5:17">
      <c r="E573" s="379"/>
      <c r="F573" s="379"/>
      <c r="G573" s="379"/>
      <c r="Q573" s="371"/>
    </row>
    <row r="574" spans="5:17">
      <c r="E574" s="379"/>
      <c r="F574" s="379"/>
      <c r="G574" s="379"/>
      <c r="Q574" s="371"/>
    </row>
    <row r="575" spans="5:17">
      <c r="E575" s="379"/>
      <c r="F575" s="379"/>
      <c r="G575" s="379"/>
      <c r="Q575" s="371"/>
    </row>
    <row r="576" spans="5:17">
      <c r="E576" s="379"/>
      <c r="F576" s="379"/>
      <c r="G576" s="379"/>
      <c r="Q576" s="371"/>
    </row>
    <row r="577" spans="5:17">
      <c r="E577" s="379"/>
      <c r="F577" s="379"/>
      <c r="G577" s="379"/>
      <c r="Q577" s="371"/>
    </row>
    <row r="578" spans="5:17">
      <c r="E578" s="379"/>
      <c r="F578" s="379"/>
      <c r="G578" s="379"/>
      <c r="Q578" s="371"/>
    </row>
    <row r="579" spans="5:17">
      <c r="E579" s="379"/>
      <c r="F579" s="379"/>
      <c r="G579" s="379"/>
      <c r="Q579" s="371"/>
    </row>
    <row r="580" spans="5:17">
      <c r="E580" s="379"/>
      <c r="F580" s="379"/>
      <c r="G580" s="379"/>
      <c r="Q580" s="371"/>
    </row>
    <row r="581" spans="5:17">
      <c r="E581" s="379"/>
      <c r="F581" s="379"/>
      <c r="G581" s="379"/>
      <c r="Q581" s="371"/>
    </row>
    <row r="582" spans="5:17">
      <c r="E582" s="379"/>
      <c r="F582" s="379"/>
      <c r="G582" s="379"/>
      <c r="Q582" s="371"/>
    </row>
    <row r="583" spans="5:17">
      <c r="E583" s="379"/>
      <c r="F583" s="379"/>
      <c r="G583" s="379"/>
      <c r="Q583" s="371"/>
    </row>
    <row r="584" spans="5:17">
      <c r="E584" s="379"/>
      <c r="F584" s="379"/>
      <c r="G584" s="379"/>
      <c r="Q584" s="371"/>
    </row>
    <row r="585" spans="5:17">
      <c r="E585" s="379"/>
      <c r="F585" s="379"/>
      <c r="G585" s="379"/>
      <c r="Q585" s="371"/>
    </row>
    <row r="586" spans="5:17">
      <c r="E586" s="379"/>
      <c r="F586" s="379"/>
      <c r="G586" s="379"/>
      <c r="Q586" s="371"/>
    </row>
    <row r="587" spans="5:17">
      <c r="E587" s="379"/>
      <c r="F587" s="379"/>
      <c r="G587" s="379"/>
      <c r="Q587" s="371"/>
    </row>
    <row r="588" spans="5:17">
      <c r="E588" s="379"/>
      <c r="F588" s="379"/>
      <c r="G588" s="379"/>
      <c r="Q588" s="371"/>
    </row>
    <row r="589" spans="5:17">
      <c r="E589" s="379"/>
      <c r="F589" s="379"/>
      <c r="G589" s="379"/>
      <c r="Q589" s="371"/>
    </row>
    <row r="590" spans="5:17">
      <c r="E590" s="379"/>
      <c r="F590" s="379"/>
      <c r="G590" s="379"/>
      <c r="Q590" s="371"/>
    </row>
    <row r="591" spans="5:17">
      <c r="E591" s="379"/>
      <c r="F591" s="379"/>
      <c r="G591" s="379"/>
      <c r="Q591" s="371"/>
    </row>
    <row r="592" spans="5:17">
      <c r="E592" s="379"/>
      <c r="F592" s="379"/>
      <c r="G592" s="379"/>
      <c r="Q592" s="371"/>
    </row>
    <row r="593" spans="5:17">
      <c r="E593" s="379"/>
      <c r="F593" s="379"/>
      <c r="G593" s="379"/>
      <c r="Q593" s="371"/>
    </row>
    <row r="594" spans="5:17">
      <c r="E594" s="379"/>
      <c r="F594" s="379"/>
      <c r="G594" s="379"/>
      <c r="Q594" s="371"/>
    </row>
    <row r="595" spans="5:17">
      <c r="E595" s="379"/>
      <c r="F595" s="379"/>
      <c r="G595" s="379"/>
      <c r="Q595" s="371"/>
    </row>
    <row r="596" spans="5:17">
      <c r="E596" s="379"/>
      <c r="F596" s="379"/>
      <c r="G596" s="379"/>
      <c r="Q596" s="371"/>
    </row>
    <row r="597" spans="5:17">
      <c r="E597" s="379"/>
      <c r="F597" s="379"/>
      <c r="G597" s="379"/>
      <c r="Q597" s="371"/>
    </row>
    <row r="598" spans="5:17">
      <c r="E598" s="379"/>
      <c r="F598" s="379"/>
      <c r="G598" s="379"/>
      <c r="Q598" s="371"/>
    </row>
    <row r="599" spans="5:17">
      <c r="E599" s="379"/>
      <c r="F599" s="379"/>
      <c r="G599" s="379"/>
      <c r="Q599" s="371"/>
    </row>
    <row r="600" spans="5:17">
      <c r="E600" s="379"/>
      <c r="F600" s="379"/>
      <c r="G600" s="379"/>
      <c r="Q600" s="371"/>
    </row>
    <row r="601" spans="5:17">
      <c r="E601" s="379"/>
      <c r="F601" s="379"/>
      <c r="G601" s="379"/>
      <c r="Q601" s="371"/>
    </row>
    <row r="602" spans="5:17">
      <c r="E602" s="379"/>
      <c r="F602" s="379"/>
      <c r="G602" s="379"/>
      <c r="Q602" s="371"/>
    </row>
    <row r="603" spans="5:17">
      <c r="E603" s="379"/>
      <c r="F603" s="379"/>
      <c r="G603" s="379"/>
      <c r="Q603" s="371"/>
    </row>
    <row r="604" spans="5:17">
      <c r="E604" s="379"/>
      <c r="F604" s="379"/>
      <c r="G604" s="379"/>
      <c r="Q604" s="371"/>
    </row>
    <row r="605" spans="5:17">
      <c r="E605" s="379"/>
      <c r="F605" s="379"/>
      <c r="G605" s="379"/>
      <c r="Q605" s="371"/>
    </row>
    <row r="606" spans="5:17">
      <c r="E606" s="379"/>
      <c r="F606" s="379"/>
      <c r="G606" s="379"/>
      <c r="Q606" s="371"/>
    </row>
    <row r="607" spans="5:17">
      <c r="E607" s="379"/>
      <c r="F607" s="379"/>
      <c r="G607" s="379"/>
      <c r="Q607" s="371"/>
    </row>
    <row r="608" spans="5:17">
      <c r="E608" s="379"/>
      <c r="F608" s="379"/>
      <c r="G608" s="379"/>
      <c r="Q608" s="371"/>
    </row>
    <row r="609" spans="5:17">
      <c r="E609" s="379"/>
      <c r="F609" s="379"/>
      <c r="G609" s="379"/>
      <c r="Q609" s="371"/>
    </row>
    <row r="610" spans="5:17">
      <c r="E610" s="379"/>
      <c r="F610" s="379"/>
      <c r="G610" s="379"/>
      <c r="Q610" s="371"/>
    </row>
    <row r="611" spans="5:17">
      <c r="E611" s="379"/>
      <c r="F611" s="379"/>
      <c r="G611" s="379"/>
      <c r="Q611" s="371"/>
    </row>
    <row r="612" spans="5:17">
      <c r="E612" s="379"/>
      <c r="F612" s="379"/>
      <c r="G612" s="379"/>
      <c r="Q612" s="371"/>
    </row>
    <row r="613" spans="5:17">
      <c r="E613" s="379"/>
      <c r="F613" s="379"/>
      <c r="G613" s="379"/>
      <c r="Q613" s="371"/>
    </row>
    <row r="614" spans="5:17">
      <c r="E614" s="379"/>
      <c r="F614" s="379"/>
      <c r="G614" s="379"/>
      <c r="Q614" s="371"/>
    </row>
    <row r="615" spans="5:17">
      <c r="E615" s="379"/>
      <c r="F615" s="379"/>
      <c r="G615" s="379"/>
      <c r="Q615" s="371"/>
    </row>
    <row r="616" spans="5:17">
      <c r="E616" s="379"/>
      <c r="F616" s="379"/>
      <c r="G616" s="379"/>
      <c r="Q616" s="371"/>
    </row>
    <row r="617" spans="5:17">
      <c r="E617" s="379"/>
      <c r="F617" s="379"/>
      <c r="G617" s="379"/>
      <c r="Q617" s="371"/>
    </row>
    <row r="618" spans="5:17">
      <c r="E618" s="379"/>
      <c r="F618" s="379"/>
      <c r="G618" s="379"/>
      <c r="Q618" s="371"/>
    </row>
    <row r="619" spans="5:17">
      <c r="E619" s="379"/>
      <c r="F619" s="379"/>
      <c r="G619" s="379"/>
      <c r="Q619" s="371"/>
    </row>
    <row r="620" spans="5:17">
      <c r="E620" s="379"/>
      <c r="F620" s="379"/>
      <c r="G620" s="379"/>
      <c r="Q620" s="371"/>
    </row>
    <row r="621" spans="5:17">
      <c r="E621" s="379"/>
      <c r="F621" s="379"/>
      <c r="G621" s="379"/>
      <c r="Q621" s="371"/>
    </row>
    <row r="622" spans="5:17">
      <c r="E622" s="379"/>
      <c r="F622" s="379"/>
      <c r="G622" s="379"/>
      <c r="Q622" s="371"/>
    </row>
    <row r="623" spans="5:17">
      <c r="E623" s="379"/>
      <c r="F623" s="379"/>
      <c r="G623" s="379"/>
      <c r="Q623" s="371"/>
    </row>
    <row r="624" spans="5:17">
      <c r="E624" s="379"/>
      <c r="F624" s="379"/>
      <c r="G624" s="379"/>
      <c r="Q624" s="371"/>
    </row>
    <row r="625" spans="5:17">
      <c r="E625" s="379"/>
      <c r="F625" s="379"/>
      <c r="G625" s="379"/>
      <c r="Q625" s="371"/>
    </row>
    <row r="626" spans="5:17">
      <c r="E626" s="379"/>
      <c r="F626" s="379"/>
      <c r="G626" s="379"/>
      <c r="Q626" s="371"/>
    </row>
    <row r="627" spans="5:17">
      <c r="E627" s="379"/>
      <c r="F627" s="379"/>
      <c r="G627" s="379"/>
      <c r="Q627" s="371"/>
    </row>
    <row r="628" spans="5:17">
      <c r="E628" s="379"/>
      <c r="F628" s="379"/>
      <c r="G628" s="379"/>
      <c r="Q628" s="371"/>
    </row>
    <row r="629" spans="5:17">
      <c r="E629" s="379"/>
      <c r="F629" s="379"/>
      <c r="G629" s="379"/>
      <c r="Q629" s="371"/>
    </row>
    <row r="630" spans="5:17">
      <c r="E630" s="379"/>
      <c r="F630" s="379"/>
      <c r="G630" s="379"/>
      <c r="Q630" s="371"/>
    </row>
    <row r="631" spans="5:17">
      <c r="E631" s="379"/>
      <c r="F631" s="379"/>
      <c r="G631" s="379"/>
      <c r="Q631" s="371"/>
    </row>
    <row r="632" spans="5:17">
      <c r="E632" s="379"/>
      <c r="F632" s="379"/>
      <c r="G632" s="379"/>
      <c r="Q632" s="371"/>
    </row>
    <row r="633" spans="5:17">
      <c r="E633" s="379"/>
      <c r="F633" s="379"/>
      <c r="G633" s="379"/>
      <c r="Q633" s="371"/>
    </row>
    <row r="634" spans="5:17">
      <c r="E634" s="379"/>
      <c r="F634" s="379"/>
      <c r="G634" s="379"/>
      <c r="Q634" s="371"/>
    </row>
    <row r="635" spans="5:17">
      <c r="E635" s="379"/>
      <c r="F635" s="379"/>
      <c r="G635" s="379"/>
      <c r="Q635" s="371"/>
    </row>
    <row r="636" spans="5:17">
      <c r="E636" s="379"/>
      <c r="F636" s="379"/>
      <c r="G636" s="379"/>
      <c r="Q636" s="371"/>
    </row>
    <row r="637" spans="5:17">
      <c r="E637" s="379"/>
      <c r="F637" s="379"/>
      <c r="G637" s="379"/>
      <c r="Q637" s="371"/>
    </row>
    <row r="638" spans="5:17">
      <c r="E638" s="379"/>
      <c r="F638" s="379"/>
      <c r="G638" s="379"/>
      <c r="Q638" s="371"/>
    </row>
    <row r="639" spans="5:17">
      <c r="E639" s="379"/>
      <c r="F639" s="379"/>
      <c r="G639" s="379"/>
      <c r="Q639" s="371"/>
    </row>
    <row r="640" spans="5:17">
      <c r="E640" s="379"/>
      <c r="F640" s="379"/>
      <c r="G640" s="379"/>
      <c r="Q640" s="371"/>
    </row>
    <row r="641" spans="5:17">
      <c r="E641" s="379"/>
      <c r="F641" s="379"/>
      <c r="G641" s="379"/>
      <c r="Q641" s="371"/>
    </row>
    <row r="642" spans="5:17">
      <c r="E642" s="379"/>
      <c r="F642" s="379"/>
      <c r="G642" s="379"/>
      <c r="Q642" s="371"/>
    </row>
    <row r="643" spans="5:17">
      <c r="E643" s="379"/>
      <c r="F643" s="379"/>
      <c r="G643" s="379"/>
      <c r="Q643" s="371"/>
    </row>
    <row r="644" spans="5:17">
      <c r="E644" s="379"/>
      <c r="F644" s="379"/>
      <c r="G644" s="379"/>
      <c r="Q644" s="371"/>
    </row>
    <row r="645" spans="5:17">
      <c r="E645" s="379"/>
      <c r="F645" s="379"/>
      <c r="G645" s="379"/>
      <c r="Q645" s="371"/>
    </row>
    <row r="646" spans="5:17">
      <c r="E646" s="379"/>
      <c r="F646" s="379"/>
      <c r="G646" s="379"/>
      <c r="Q646" s="371"/>
    </row>
    <row r="647" spans="5:17">
      <c r="E647" s="379"/>
      <c r="F647" s="379"/>
      <c r="G647" s="379"/>
      <c r="Q647" s="371"/>
    </row>
    <row r="648" spans="5:17">
      <c r="E648" s="379"/>
      <c r="F648" s="379"/>
      <c r="G648" s="379"/>
      <c r="Q648" s="371"/>
    </row>
    <row r="649" spans="5:17">
      <c r="E649" s="379"/>
      <c r="F649" s="379"/>
      <c r="G649" s="379"/>
      <c r="Q649" s="371"/>
    </row>
    <row r="650" spans="5:17">
      <c r="E650" s="379"/>
      <c r="F650" s="379"/>
      <c r="G650" s="379"/>
      <c r="Q650" s="371"/>
    </row>
    <row r="651" spans="5:17">
      <c r="E651" s="379"/>
      <c r="F651" s="379"/>
      <c r="G651" s="379"/>
      <c r="Q651" s="371"/>
    </row>
    <row r="652" spans="5:17">
      <c r="E652" s="379"/>
      <c r="F652" s="379"/>
      <c r="G652" s="379"/>
      <c r="Q652" s="371"/>
    </row>
    <row r="653" spans="5:17">
      <c r="E653" s="379"/>
      <c r="F653" s="379"/>
      <c r="G653" s="379"/>
      <c r="Q653" s="371"/>
    </row>
    <row r="654" spans="5:17">
      <c r="E654" s="379"/>
      <c r="F654" s="379"/>
      <c r="G654" s="379"/>
      <c r="Q654" s="371"/>
    </row>
    <row r="655" spans="5:17">
      <c r="E655" s="379"/>
      <c r="F655" s="379"/>
      <c r="G655" s="379"/>
      <c r="Q655" s="371"/>
    </row>
    <row r="656" spans="5:17">
      <c r="E656" s="379"/>
      <c r="F656" s="379"/>
      <c r="G656" s="379"/>
      <c r="Q656" s="371"/>
    </row>
    <row r="657" spans="5:17">
      <c r="E657" s="379"/>
      <c r="F657" s="379"/>
      <c r="G657" s="379"/>
      <c r="Q657" s="371"/>
    </row>
    <row r="658" spans="5:17">
      <c r="E658" s="379"/>
      <c r="F658" s="379"/>
      <c r="G658" s="379"/>
      <c r="Q658" s="371"/>
    </row>
    <row r="659" spans="5:17">
      <c r="E659" s="379"/>
      <c r="F659" s="379"/>
      <c r="G659" s="379"/>
      <c r="Q659" s="371"/>
    </row>
    <row r="660" spans="5:17">
      <c r="E660" s="379"/>
      <c r="F660" s="379"/>
      <c r="G660" s="379"/>
      <c r="Q660" s="371"/>
    </row>
    <row r="661" spans="5:17">
      <c r="E661" s="379"/>
      <c r="F661" s="379"/>
      <c r="G661" s="379"/>
      <c r="Q661" s="371"/>
    </row>
    <row r="662" spans="5:17">
      <c r="E662" s="379"/>
      <c r="F662" s="379"/>
      <c r="G662" s="379"/>
      <c r="Q662" s="371"/>
    </row>
    <row r="663" spans="5:17">
      <c r="E663" s="379"/>
      <c r="F663" s="379"/>
      <c r="G663" s="379"/>
      <c r="Q663" s="371"/>
    </row>
    <row r="664" spans="5:17">
      <c r="E664" s="379"/>
      <c r="F664" s="379"/>
      <c r="G664" s="379"/>
      <c r="Q664" s="371"/>
    </row>
    <row r="665" spans="5:17">
      <c r="E665" s="379"/>
      <c r="F665" s="379"/>
      <c r="G665" s="379"/>
      <c r="Q665" s="371"/>
    </row>
    <row r="666" spans="5:17">
      <c r="E666" s="379"/>
      <c r="F666" s="379"/>
      <c r="G666" s="379"/>
      <c r="Q666" s="371"/>
    </row>
    <row r="667" spans="5:17">
      <c r="E667" s="379"/>
      <c r="F667" s="379"/>
      <c r="G667" s="379"/>
      <c r="Q667" s="371"/>
    </row>
    <row r="668" spans="5:17">
      <c r="E668" s="379"/>
      <c r="F668" s="379"/>
      <c r="G668" s="379"/>
      <c r="Q668" s="371"/>
    </row>
    <row r="669" spans="5:17">
      <c r="E669" s="379"/>
      <c r="F669" s="379"/>
      <c r="G669" s="379"/>
      <c r="Q669" s="371"/>
    </row>
    <row r="670" spans="5:17">
      <c r="E670" s="379"/>
      <c r="F670" s="379"/>
      <c r="G670" s="379"/>
      <c r="Q670" s="371"/>
    </row>
    <row r="671" spans="5:17">
      <c r="E671" s="379"/>
      <c r="F671" s="379"/>
      <c r="G671" s="379"/>
      <c r="Q671" s="371"/>
    </row>
    <row r="672" spans="5:17">
      <c r="E672" s="379"/>
      <c r="F672" s="379"/>
      <c r="G672" s="379"/>
      <c r="Q672" s="371"/>
    </row>
    <row r="673" spans="5:17">
      <c r="E673" s="379"/>
      <c r="F673" s="379"/>
      <c r="G673" s="379"/>
      <c r="Q673" s="371"/>
    </row>
    <row r="674" spans="5:17">
      <c r="E674" s="379"/>
      <c r="F674" s="379"/>
      <c r="G674" s="379"/>
      <c r="Q674" s="371"/>
    </row>
    <row r="675" spans="5:17">
      <c r="E675" s="379"/>
      <c r="F675" s="379"/>
      <c r="G675" s="379"/>
      <c r="Q675" s="371"/>
    </row>
    <row r="676" spans="5:17">
      <c r="E676" s="379"/>
      <c r="F676" s="379"/>
      <c r="G676" s="379"/>
      <c r="Q676" s="371"/>
    </row>
    <row r="677" spans="5:17">
      <c r="E677" s="379"/>
      <c r="F677" s="379"/>
      <c r="G677" s="379"/>
      <c r="Q677" s="371"/>
    </row>
    <row r="678" spans="5:17">
      <c r="E678" s="379"/>
      <c r="F678" s="379"/>
      <c r="G678" s="379"/>
      <c r="Q678" s="371"/>
    </row>
    <row r="679" spans="5:17">
      <c r="E679" s="379"/>
      <c r="F679" s="379"/>
      <c r="G679" s="379"/>
      <c r="Q679" s="371"/>
    </row>
    <row r="680" spans="5:17">
      <c r="E680" s="379"/>
      <c r="F680" s="379"/>
      <c r="G680" s="379"/>
      <c r="Q680" s="371"/>
    </row>
    <row r="681" spans="5:17">
      <c r="E681" s="379"/>
      <c r="F681" s="379"/>
      <c r="G681" s="379"/>
      <c r="Q681" s="371"/>
    </row>
    <row r="682" spans="5:17">
      <c r="E682" s="379"/>
      <c r="F682" s="379"/>
      <c r="G682" s="379"/>
      <c r="Q682" s="371"/>
    </row>
    <row r="683" spans="5:17">
      <c r="E683" s="379"/>
      <c r="F683" s="379"/>
      <c r="G683" s="379"/>
      <c r="Q683" s="371"/>
    </row>
    <row r="684" spans="5:17">
      <c r="E684" s="379"/>
      <c r="F684" s="379"/>
      <c r="G684" s="379"/>
      <c r="Q684" s="371"/>
    </row>
    <row r="685" spans="5:17">
      <c r="E685" s="379"/>
      <c r="F685" s="379"/>
      <c r="G685" s="379"/>
      <c r="Q685" s="371"/>
    </row>
    <row r="686" spans="5:17">
      <c r="E686" s="379"/>
      <c r="F686" s="379"/>
      <c r="G686" s="379"/>
      <c r="Q686" s="371"/>
    </row>
    <row r="687" spans="5:17">
      <c r="E687" s="379"/>
      <c r="F687" s="379"/>
      <c r="G687" s="379"/>
      <c r="Q687" s="371"/>
    </row>
    <row r="688" spans="5:17">
      <c r="E688" s="379"/>
      <c r="F688" s="379"/>
      <c r="G688" s="379"/>
      <c r="Q688" s="371"/>
    </row>
    <row r="689" spans="5:17">
      <c r="E689" s="379"/>
      <c r="F689" s="379"/>
      <c r="G689" s="379"/>
      <c r="Q689" s="371"/>
    </row>
    <row r="690" spans="5:17">
      <c r="E690" s="379"/>
      <c r="F690" s="379"/>
      <c r="G690" s="379"/>
      <c r="Q690" s="371"/>
    </row>
    <row r="691" spans="5:17">
      <c r="E691" s="379"/>
      <c r="F691" s="379"/>
      <c r="G691" s="379"/>
      <c r="Q691" s="371"/>
    </row>
    <row r="692" spans="5:17">
      <c r="E692" s="379"/>
      <c r="F692" s="379"/>
      <c r="G692" s="379"/>
      <c r="Q692" s="371"/>
    </row>
    <row r="693" spans="5:17">
      <c r="E693" s="379"/>
      <c r="F693" s="379"/>
      <c r="G693" s="379"/>
      <c r="Q693" s="371"/>
    </row>
    <row r="694" spans="5:17">
      <c r="E694" s="379"/>
      <c r="F694" s="379"/>
      <c r="G694" s="379"/>
      <c r="Q694" s="371"/>
    </row>
    <row r="695" spans="5:17">
      <c r="E695" s="379"/>
      <c r="F695" s="379"/>
      <c r="G695" s="379"/>
      <c r="Q695" s="371"/>
    </row>
    <row r="696" spans="5:17">
      <c r="E696" s="379"/>
      <c r="F696" s="379"/>
      <c r="G696" s="379"/>
      <c r="Q696" s="371"/>
    </row>
    <row r="697" spans="5:17">
      <c r="E697" s="379"/>
      <c r="F697" s="379"/>
      <c r="G697" s="379"/>
      <c r="Q697" s="371"/>
    </row>
    <row r="698" spans="5:17">
      <c r="E698" s="379"/>
      <c r="F698" s="379"/>
      <c r="G698" s="379"/>
      <c r="Q698" s="371"/>
    </row>
    <row r="699" spans="5:17">
      <c r="E699" s="379"/>
      <c r="F699" s="379"/>
      <c r="G699" s="379"/>
      <c r="Q699" s="371"/>
    </row>
    <row r="700" spans="5:17">
      <c r="E700" s="379"/>
      <c r="F700" s="379"/>
      <c r="G700" s="379"/>
      <c r="Q700" s="371"/>
    </row>
    <row r="701" spans="5:17">
      <c r="E701" s="379"/>
      <c r="F701" s="379"/>
      <c r="G701" s="379"/>
      <c r="Q701" s="371"/>
    </row>
    <row r="702" spans="5:17">
      <c r="E702" s="379"/>
      <c r="F702" s="379"/>
      <c r="G702" s="379"/>
      <c r="Q702" s="371"/>
    </row>
    <row r="703" spans="5:17">
      <c r="E703" s="379"/>
      <c r="F703" s="379"/>
      <c r="G703" s="379"/>
      <c r="Q703" s="371"/>
    </row>
    <row r="704" spans="5:17">
      <c r="E704" s="379"/>
      <c r="F704" s="379"/>
      <c r="G704" s="379"/>
      <c r="Q704" s="371"/>
    </row>
    <row r="705" spans="5:17">
      <c r="E705" s="379"/>
      <c r="F705" s="379"/>
      <c r="G705" s="379"/>
      <c r="Q705" s="371"/>
    </row>
    <row r="706" spans="5:17">
      <c r="E706" s="379"/>
      <c r="F706" s="379"/>
      <c r="G706" s="379"/>
      <c r="Q706" s="371"/>
    </row>
    <row r="707" spans="5:17">
      <c r="E707" s="379"/>
      <c r="F707" s="379"/>
      <c r="G707" s="379"/>
      <c r="Q707" s="371"/>
    </row>
    <row r="708" spans="5:17">
      <c r="E708" s="379"/>
      <c r="F708" s="379"/>
      <c r="G708" s="379"/>
      <c r="Q708" s="371"/>
    </row>
    <row r="709" spans="5:17">
      <c r="E709" s="379"/>
      <c r="F709" s="379"/>
      <c r="G709" s="379"/>
      <c r="Q709" s="371"/>
    </row>
    <row r="710" spans="5:17">
      <c r="E710" s="379"/>
      <c r="F710" s="379"/>
      <c r="G710" s="379"/>
      <c r="Q710" s="371"/>
    </row>
    <row r="711" spans="5:17">
      <c r="E711" s="379"/>
      <c r="F711" s="379"/>
      <c r="G711" s="379"/>
      <c r="Q711" s="371"/>
    </row>
    <row r="712" spans="5:17">
      <c r="E712" s="379"/>
      <c r="F712" s="379"/>
      <c r="G712" s="379"/>
      <c r="Q712" s="371"/>
    </row>
    <row r="713" spans="5:17">
      <c r="E713" s="379"/>
      <c r="F713" s="379"/>
      <c r="G713" s="379"/>
      <c r="Q713" s="371"/>
    </row>
    <row r="714" spans="5:17">
      <c r="E714" s="379"/>
      <c r="F714" s="379"/>
      <c r="G714" s="379"/>
      <c r="Q714" s="371"/>
    </row>
    <row r="715" spans="5:17">
      <c r="E715" s="379"/>
      <c r="F715" s="379"/>
      <c r="G715" s="379"/>
      <c r="Q715" s="371"/>
    </row>
    <row r="716" spans="5:17">
      <c r="E716" s="379"/>
      <c r="F716" s="379"/>
      <c r="G716" s="379"/>
      <c r="Q716" s="371"/>
    </row>
    <row r="717" spans="5:17">
      <c r="E717" s="379"/>
      <c r="F717" s="379"/>
      <c r="G717" s="379"/>
      <c r="Q717" s="371"/>
    </row>
    <row r="718" spans="5:17">
      <c r="E718" s="379"/>
      <c r="F718" s="379"/>
      <c r="G718" s="379"/>
      <c r="Q718" s="371"/>
    </row>
    <row r="719" spans="5:17">
      <c r="E719" s="379"/>
      <c r="F719" s="379"/>
      <c r="G719" s="379"/>
      <c r="Q719" s="371"/>
    </row>
    <row r="720" spans="5:17">
      <c r="E720" s="379"/>
      <c r="F720" s="379"/>
      <c r="G720" s="379"/>
      <c r="Q720" s="371"/>
    </row>
    <row r="721" spans="5:17">
      <c r="E721" s="379"/>
      <c r="F721" s="379"/>
      <c r="G721" s="379"/>
      <c r="Q721" s="371"/>
    </row>
    <row r="722" spans="5:17">
      <c r="E722" s="379"/>
      <c r="F722" s="379"/>
      <c r="G722" s="379"/>
      <c r="Q722" s="371"/>
    </row>
    <row r="723" spans="5:17">
      <c r="E723" s="379"/>
      <c r="F723" s="379"/>
      <c r="G723" s="379"/>
      <c r="Q723" s="371"/>
    </row>
    <row r="724" spans="5:17">
      <c r="E724" s="379"/>
      <c r="F724" s="379"/>
      <c r="G724" s="379"/>
      <c r="Q724" s="371"/>
    </row>
    <row r="725" spans="5:17">
      <c r="E725" s="379"/>
      <c r="F725" s="379"/>
      <c r="G725" s="379"/>
      <c r="Q725" s="371"/>
    </row>
    <row r="726" spans="5:17">
      <c r="E726" s="379"/>
      <c r="F726" s="379"/>
      <c r="G726" s="379"/>
      <c r="Q726" s="371"/>
    </row>
    <row r="727" spans="5:17">
      <c r="E727" s="379"/>
      <c r="F727" s="379"/>
      <c r="G727" s="379"/>
      <c r="Q727" s="371"/>
    </row>
    <row r="728" spans="5:17">
      <c r="E728" s="379"/>
      <c r="F728" s="379"/>
      <c r="G728" s="379"/>
      <c r="Q728" s="371"/>
    </row>
    <row r="729" spans="5:17">
      <c r="E729" s="379"/>
      <c r="F729" s="379"/>
      <c r="G729" s="379"/>
      <c r="Q729" s="371"/>
    </row>
    <row r="730" spans="5:17">
      <c r="E730" s="379"/>
      <c r="F730" s="379"/>
      <c r="G730" s="379"/>
      <c r="Q730" s="371"/>
    </row>
    <row r="731" spans="5:17">
      <c r="E731" s="379"/>
      <c r="F731" s="379"/>
      <c r="G731" s="379"/>
      <c r="Q731" s="371"/>
    </row>
    <row r="732" spans="5:17">
      <c r="E732" s="379"/>
      <c r="F732" s="379"/>
      <c r="G732" s="379"/>
      <c r="Q732" s="371"/>
    </row>
    <row r="733" spans="5:17">
      <c r="E733" s="379"/>
      <c r="F733" s="379"/>
      <c r="G733" s="379"/>
      <c r="Q733" s="371"/>
    </row>
    <row r="734" spans="5:17">
      <c r="E734" s="379"/>
      <c r="F734" s="379"/>
      <c r="G734" s="379"/>
      <c r="Q734" s="371"/>
    </row>
    <row r="735" spans="5:17">
      <c r="E735" s="379"/>
      <c r="F735" s="379"/>
      <c r="G735" s="379"/>
      <c r="Q735" s="371"/>
    </row>
    <row r="736" spans="5:17">
      <c r="E736" s="379"/>
      <c r="F736" s="379"/>
      <c r="G736" s="379"/>
      <c r="Q736" s="371"/>
    </row>
    <row r="737" spans="5:17">
      <c r="E737" s="379"/>
      <c r="F737" s="379"/>
      <c r="G737" s="379"/>
      <c r="Q737" s="371"/>
    </row>
    <row r="738" spans="5:17">
      <c r="E738" s="379"/>
      <c r="F738" s="379"/>
      <c r="G738" s="379"/>
      <c r="Q738" s="371"/>
    </row>
    <row r="739" spans="5:17">
      <c r="E739" s="379"/>
      <c r="F739" s="379"/>
      <c r="G739" s="379"/>
      <c r="Q739" s="371"/>
    </row>
    <row r="740" spans="5:17">
      <c r="E740" s="379"/>
      <c r="F740" s="379"/>
      <c r="G740" s="379"/>
      <c r="Q740" s="371"/>
    </row>
    <row r="741" spans="5:17">
      <c r="E741" s="379"/>
      <c r="F741" s="379"/>
      <c r="G741" s="379"/>
      <c r="Q741" s="371"/>
    </row>
    <row r="742" spans="5:17">
      <c r="E742" s="379"/>
      <c r="F742" s="379"/>
      <c r="G742" s="379"/>
      <c r="Q742" s="371"/>
    </row>
    <row r="743" spans="5:17">
      <c r="E743" s="379"/>
      <c r="F743" s="379"/>
      <c r="G743" s="379"/>
      <c r="Q743" s="371"/>
    </row>
    <row r="744" spans="5:17">
      <c r="E744" s="379"/>
      <c r="F744" s="379"/>
      <c r="G744" s="379"/>
      <c r="Q744" s="371"/>
    </row>
    <row r="745" spans="5:17">
      <c r="E745" s="379"/>
      <c r="F745" s="379"/>
      <c r="G745" s="379"/>
      <c r="Q745" s="371"/>
    </row>
    <row r="746" spans="5:17">
      <c r="E746" s="379"/>
      <c r="F746" s="379"/>
      <c r="G746" s="379"/>
      <c r="Q746" s="371"/>
    </row>
    <row r="747" spans="5:17">
      <c r="E747" s="379"/>
      <c r="F747" s="379"/>
      <c r="G747" s="379"/>
      <c r="Q747" s="371"/>
    </row>
    <row r="748" spans="5:17">
      <c r="E748" s="379"/>
      <c r="F748" s="379"/>
      <c r="G748" s="379"/>
      <c r="Q748" s="371"/>
    </row>
    <row r="749" spans="5:17">
      <c r="E749" s="379"/>
      <c r="F749" s="379"/>
      <c r="G749" s="379"/>
      <c r="Q749" s="371"/>
    </row>
    <row r="750" spans="5:17">
      <c r="E750" s="379"/>
      <c r="F750" s="379"/>
      <c r="G750" s="379"/>
      <c r="Q750" s="371"/>
    </row>
    <row r="751" spans="5:17">
      <c r="E751" s="379"/>
      <c r="F751" s="379"/>
      <c r="G751" s="379"/>
      <c r="Q751" s="371"/>
    </row>
    <row r="752" spans="5:17">
      <c r="E752" s="379"/>
      <c r="F752" s="379"/>
      <c r="G752" s="379"/>
      <c r="Q752" s="371"/>
    </row>
    <row r="753" spans="5:17">
      <c r="E753" s="379"/>
      <c r="F753" s="379"/>
      <c r="G753" s="379"/>
      <c r="Q753" s="371"/>
    </row>
    <row r="754" spans="5:17">
      <c r="E754" s="379"/>
      <c r="F754" s="379"/>
      <c r="G754" s="379"/>
      <c r="Q754" s="371"/>
    </row>
    <row r="755" spans="5:17">
      <c r="E755" s="379"/>
      <c r="F755" s="379"/>
      <c r="G755" s="379"/>
      <c r="Q755" s="371"/>
    </row>
    <row r="756" spans="5:17">
      <c r="E756" s="379"/>
      <c r="F756" s="379"/>
      <c r="G756" s="379"/>
      <c r="Q756" s="371"/>
    </row>
    <row r="757" spans="5:17">
      <c r="E757" s="379"/>
      <c r="F757" s="379"/>
      <c r="G757" s="379"/>
      <c r="Q757" s="371"/>
    </row>
    <row r="758" spans="5:17">
      <c r="E758" s="379"/>
      <c r="F758" s="379"/>
      <c r="G758" s="379"/>
      <c r="Q758" s="371"/>
    </row>
    <row r="759" spans="5:17">
      <c r="E759" s="379"/>
      <c r="F759" s="379"/>
      <c r="G759" s="379"/>
      <c r="Q759" s="371"/>
    </row>
    <row r="760" spans="5:17">
      <c r="E760" s="379"/>
      <c r="F760" s="379"/>
      <c r="G760" s="379"/>
      <c r="Q760" s="371"/>
    </row>
    <row r="761" spans="5:17">
      <c r="E761" s="379"/>
      <c r="F761" s="379"/>
      <c r="G761" s="379"/>
      <c r="Q761" s="371"/>
    </row>
    <row r="762" spans="5:17">
      <c r="E762" s="379"/>
      <c r="F762" s="379"/>
      <c r="G762" s="379"/>
      <c r="Q762" s="371"/>
    </row>
    <row r="763" spans="5:17">
      <c r="E763" s="379"/>
      <c r="F763" s="379"/>
      <c r="G763" s="379"/>
      <c r="Q763" s="371"/>
    </row>
    <row r="764" spans="5:17">
      <c r="E764" s="379"/>
      <c r="F764" s="379"/>
      <c r="G764" s="379"/>
      <c r="Q764" s="371"/>
    </row>
    <row r="765" spans="5:17">
      <c r="E765" s="379"/>
      <c r="F765" s="379"/>
      <c r="G765" s="379"/>
      <c r="Q765" s="371"/>
    </row>
    <row r="766" spans="5:17">
      <c r="E766" s="379"/>
      <c r="F766" s="379"/>
      <c r="G766" s="379"/>
      <c r="Q766" s="371"/>
    </row>
    <row r="767" spans="5:17">
      <c r="E767" s="379"/>
      <c r="F767" s="379"/>
      <c r="G767" s="379"/>
      <c r="Q767" s="371"/>
    </row>
    <row r="768" spans="5:17">
      <c r="E768" s="379"/>
      <c r="F768" s="379"/>
      <c r="G768" s="379"/>
      <c r="Q768" s="371"/>
    </row>
    <row r="769" spans="5:17">
      <c r="E769" s="379"/>
      <c r="F769" s="379"/>
      <c r="G769" s="379"/>
      <c r="Q769" s="371"/>
    </row>
    <row r="770" spans="5:17">
      <c r="E770" s="379"/>
      <c r="F770" s="379"/>
      <c r="G770" s="379"/>
      <c r="Q770" s="371"/>
    </row>
    <row r="771" spans="5:17">
      <c r="E771" s="379"/>
      <c r="F771" s="379"/>
      <c r="G771" s="379"/>
      <c r="Q771" s="371"/>
    </row>
    <row r="772" spans="5:17">
      <c r="E772" s="379"/>
      <c r="F772" s="379"/>
      <c r="G772" s="379"/>
      <c r="Q772" s="371"/>
    </row>
    <row r="773" spans="5:17">
      <c r="E773" s="379"/>
      <c r="F773" s="379"/>
      <c r="G773" s="379"/>
      <c r="Q773" s="371"/>
    </row>
    <row r="774" spans="5:17">
      <c r="E774" s="379"/>
      <c r="F774" s="379"/>
      <c r="G774" s="379"/>
      <c r="Q774" s="371"/>
    </row>
    <row r="775" spans="5:17">
      <c r="E775" s="379"/>
      <c r="F775" s="379"/>
      <c r="G775" s="379"/>
      <c r="Q775" s="371"/>
    </row>
    <row r="776" spans="5:17">
      <c r="E776" s="379"/>
      <c r="F776" s="379"/>
      <c r="G776" s="379"/>
      <c r="Q776" s="371"/>
    </row>
    <row r="777" spans="5:17">
      <c r="E777" s="379"/>
      <c r="F777" s="379"/>
      <c r="G777" s="379"/>
      <c r="Q777" s="371"/>
    </row>
    <row r="778" spans="5:17">
      <c r="E778" s="379"/>
      <c r="F778" s="379"/>
      <c r="G778" s="379"/>
      <c r="Q778" s="371"/>
    </row>
    <row r="779" spans="5:17">
      <c r="E779" s="379"/>
      <c r="F779" s="379"/>
      <c r="G779" s="379"/>
      <c r="Q779" s="371"/>
    </row>
    <row r="780" spans="5:17">
      <c r="E780" s="379"/>
      <c r="F780" s="379"/>
      <c r="G780" s="379"/>
      <c r="Q780" s="371"/>
    </row>
    <row r="781" spans="5:17">
      <c r="E781" s="379"/>
      <c r="F781" s="379"/>
      <c r="G781" s="379"/>
      <c r="Q781" s="371"/>
    </row>
    <row r="782" spans="5:17">
      <c r="E782" s="379"/>
      <c r="F782" s="379"/>
      <c r="G782" s="379"/>
      <c r="Q782" s="371"/>
    </row>
    <row r="783" spans="5:17">
      <c r="E783" s="379"/>
      <c r="F783" s="379"/>
      <c r="G783" s="379"/>
      <c r="Q783" s="371"/>
    </row>
    <row r="784" spans="5:17">
      <c r="E784" s="379"/>
      <c r="F784" s="379"/>
      <c r="G784" s="379"/>
      <c r="Q784" s="371"/>
    </row>
    <row r="785" spans="5:17">
      <c r="E785" s="379"/>
      <c r="F785" s="379"/>
      <c r="G785" s="379"/>
      <c r="Q785" s="371"/>
    </row>
    <row r="786" spans="5:17">
      <c r="E786" s="379"/>
      <c r="F786" s="379"/>
      <c r="G786" s="379"/>
      <c r="Q786" s="371"/>
    </row>
    <row r="787" spans="5:17">
      <c r="E787" s="379"/>
      <c r="F787" s="379"/>
      <c r="G787" s="379"/>
      <c r="Q787" s="371"/>
    </row>
    <row r="788" spans="5:17">
      <c r="E788" s="379"/>
      <c r="F788" s="379"/>
      <c r="G788" s="379"/>
      <c r="Q788" s="371"/>
    </row>
    <row r="789" spans="5:17">
      <c r="E789" s="379"/>
      <c r="F789" s="379"/>
      <c r="G789" s="379"/>
      <c r="Q789" s="371"/>
    </row>
    <row r="790" spans="5:17">
      <c r="E790" s="379"/>
      <c r="F790" s="379"/>
      <c r="G790" s="379"/>
      <c r="Q790" s="371"/>
    </row>
    <row r="791" spans="5:17">
      <c r="E791" s="379"/>
      <c r="F791" s="379"/>
      <c r="G791" s="379"/>
      <c r="Q791" s="371"/>
    </row>
    <row r="792" spans="5:17">
      <c r="E792" s="379"/>
      <c r="F792" s="379"/>
      <c r="G792" s="379"/>
      <c r="Q792" s="371"/>
    </row>
    <row r="793" spans="5:17">
      <c r="E793" s="379"/>
      <c r="F793" s="379"/>
      <c r="G793" s="379"/>
      <c r="Q793" s="371"/>
    </row>
    <row r="794" spans="5:17">
      <c r="E794" s="379"/>
      <c r="F794" s="379"/>
      <c r="G794" s="379"/>
      <c r="Q794" s="371"/>
    </row>
    <row r="795" spans="5:17">
      <c r="E795" s="379"/>
      <c r="F795" s="379"/>
      <c r="G795" s="379"/>
      <c r="Q795" s="371"/>
    </row>
    <row r="796" spans="5:17">
      <c r="E796" s="379"/>
      <c r="F796" s="379"/>
      <c r="G796" s="379"/>
      <c r="Q796" s="371"/>
    </row>
    <row r="797" spans="5:17">
      <c r="E797" s="379"/>
      <c r="F797" s="379"/>
      <c r="G797" s="379"/>
      <c r="Q797" s="371"/>
    </row>
    <row r="798" spans="5:17">
      <c r="E798" s="379"/>
      <c r="F798" s="379"/>
      <c r="G798" s="379"/>
      <c r="Q798" s="371"/>
    </row>
    <row r="799" spans="5:17">
      <c r="E799" s="379"/>
      <c r="F799" s="379"/>
      <c r="G799" s="379"/>
      <c r="Q799" s="371"/>
    </row>
    <row r="800" spans="5:17">
      <c r="E800" s="379"/>
      <c r="F800" s="379"/>
      <c r="G800" s="379"/>
      <c r="Q800" s="371"/>
    </row>
    <row r="801" spans="5:17">
      <c r="E801" s="379"/>
      <c r="F801" s="379"/>
      <c r="G801" s="379"/>
      <c r="Q801" s="371"/>
    </row>
    <row r="802" spans="5:17">
      <c r="E802" s="379"/>
      <c r="F802" s="379"/>
      <c r="G802" s="379"/>
      <c r="Q802" s="371"/>
    </row>
    <row r="803" spans="5:17">
      <c r="E803" s="379"/>
      <c r="F803" s="379"/>
      <c r="G803" s="379"/>
      <c r="Q803" s="371"/>
    </row>
    <row r="804" spans="5:17">
      <c r="E804" s="379"/>
      <c r="F804" s="379"/>
      <c r="G804" s="379"/>
      <c r="Q804" s="371"/>
    </row>
    <row r="805" spans="5:17">
      <c r="E805" s="379"/>
      <c r="F805" s="379"/>
      <c r="G805" s="379"/>
      <c r="Q805" s="371"/>
    </row>
    <row r="806" spans="5:17">
      <c r="E806" s="379"/>
      <c r="F806" s="379"/>
      <c r="G806" s="379"/>
      <c r="Q806" s="371"/>
    </row>
    <row r="807" spans="5:17">
      <c r="E807" s="379"/>
      <c r="F807" s="379"/>
      <c r="G807" s="379"/>
      <c r="Q807" s="371"/>
    </row>
    <row r="808" spans="5:17">
      <c r="E808" s="379"/>
      <c r="F808" s="379"/>
      <c r="G808" s="379"/>
      <c r="Q808" s="371"/>
    </row>
    <row r="809" spans="5:17">
      <c r="E809" s="379"/>
      <c r="F809" s="379"/>
      <c r="G809" s="379"/>
      <c r="Q809" s="371"/>
    </row>
    <row r="810" spans="5:17">
      <c r="E810" s="379"/>
      <c r="F810" s="379"/>
      <c r="G810" s="379"/>
      <c r="Q810" s="371"/>
    </row>
    <row r="811" spans="5:17">
      <c r="E811" s="379"/>
      <c r="F811" s="379"/>
      <c r="G811" s="379"/>
      <c r="Q811" s="371"/>
    </row>
    <row r="812" spans="5:17">
      <c r="E812" s="379"/>
      <c r="F812" s="379"/>
      <c r="G812" s="379"/>
      <c r="Q812" s="371"/>
    </row>
    <row r="813" spans="5:17">
      <c r="E813" s="379"/>
      <c r="F813" s="379"/>
      <c r="G813" s="379"/>
      <c r="Q813" s="371"/>
    </row>
    <row r="814" spans="5:17">
      <c r="E814" s="379"/>
      <c r="F814" s="379"/>
      <c r="G814" s="379"/>
      <c r="Q814" s="371"/>
    </row>
    <row r="815" spans="5:17">
      <c r="E815" s="379"/>
      <c r="F815" s="379"/>
      <c r="G815" s="379"/>
      <c r="Q815" s="371"/>
    </row>
    <row r="816" spans="5:17">
      <c r="E816" s="379"/>
      <c r="F816" s="379"/>
      <c r="G816" s="379"/>
      <c r="Q816" s="371"/>
    </row>
    <row r="817" spans="5:17">
      <c r="E817" s="379"/>
      <c r="F817" s="379"/>
      <c r="G817" s="379"/>
      <c r="Q817" s="371"/>
    </row>
    <row r="818" spans="5:17">
      <c r="E818" s="379"/>
      <c r="F818" s="379"/>
      <c r="G818" s="379"/>
      <c r="Q818" s="371"/>
    </row>
    <row r="819" spans="5:17">
      <c r="E819" s="379"/>
      <c r="F819" s="379"/>
      <c r="G819" s="379"/>
      <c r="Q819" s="371"/>
    </row>
    <row r="820" spans="5:17">
      <c r="E820" s="379"/>
      <c r="F820" s="379"/>
      <c r="G820" s="379"/>
      <c r="Q820" s="371"/>
    </row>
    <row r="821" spans="5:17">
      <c r="E821" s="379"/>
      <c r="F821" s="379"/>
      <c r="G821" s="379"/>
      <c r="Q821" s="371"/>
    </row>
    <row r="822" spans="5:17">
      <c r="E822" s="379"/>
      <c r="F822" s="379"/>
      <c r="G822" s="379"/>
      <c r="Q822" s="371"/>
    </row>
    <row r="823" spans="5:17">
      <c r="E823" s="379"/>
      <c r="F823" s="379"/>
      <c r="G823" s="379"/>
      <c r="Q823" s="371"/>
    </row>
    <row r="824" spans="5:17">
      <c r="E824" s="379"/>
      <c r="F824" s="379"/>
      <c r="G824" s="379"/>
      <c r="Q824" s="371"/>
    </row>
    <row r="825" spans="5:17">
      <c r="E825" s="379"/>
      <c r="F825" s="379"/>
      <c r="G825" s="379"/>
      <c r="Q825" s="371"/>
    </row>
    <row r="826" spans="5:17">
      <c r="E826" s="379"/>
      <c r="F826" s="379"/>
      <c r="G826" s="379"/>
      <c r="Q826" s="371"/>
    </row>
    <row r="827" spans="5:17">
      <c r="E827" s="379"/>
      <c r="F827" s="379"/>
      <c r="G827" s="379"/>
      <c r="Q827" s="371"/>
    </row>
    <row r="828" spans="5:17">
      <c r="E828" s="379"/>
      <c r="F828" s="379"/>
      <c r="G828" s="379"/>
      <c r="Q828" s="371"/>
    </row>
    <row r="829" spans="5:17">
      <c r="E829" s="379"/>
      <c r="F829" s="379"/>
      <c r="G829" s="379"/>
      <c r="Q829" s="371"/>
    </row>
    <row r="830" spans="5:17">
      <c r="E830" s="379"/>
      <c r="F830" s="379"/>
      <c r="G830" s="379"/>
      <c r="Q830" s="371"/>
    </row>
    <row r="831" spans="5:17">
      <c r="E831" s="379"/>
      <c r="F831" s="379"/>
      <c r="G831" s="379"/>
      <c r="Q831" s="371"/>
    </row>
    <row r="832" spans="5:17">
      <c r="E832" s="379"/>
      <c r="F832" s="379"/>
      <c r="G832" s="379"/>
      <c r="Q832" s="371"/>
    </row>
    <row r="833" spans="5:17">
      <c r="E833" s="379"/>
      <c r="F833" s="379"/>
      <c r="G833" s="379"/>
      <c r="Q833" s="371"/>
    </row>
    <row r="834" spans="5:17">
      <c r="E834" s="379"/>
      <c r="F834" s="379"/>
      <c r="G834" s="379"/>
      <c r="Q834" s="371"/>
    </row>
    <row r="835" spans="5:17">
      <c r="E835" s="379"/>
      <c r="F835" s="379"/>
      <c r="G835" s="379"/>
      <c r="Q835" s="371"/>
    </row>
    <row r="836" spans="5:17">
      <c r="E836" s="379"/>
      <c r="F836" s="379"/>
      <c r="G836" s="379"/>
      <c r="Q836" s="371"/>
    </row>
    <row r="837" spans="5:17">
      <c r="E837" s="379"/>
      <c r="F837" s="379"/>
      <c r="G837" s="379"/>
      <c r="Q837" s="371"/>
    </row>
    <row r="838" spans="5:17">
      <c r="E838" s="379"/>
      <c r="F838" s="379"/>
      <c r="G838" s="379"/>
      <c r="Q838" s="371"/>
    </row>
    <row r="839" spans="5:17">
      <c r="E839" s="379"/>
      <c r="F839" s="379"/>
      <c r="G839" s="379"/>
      <c r="Q839" s="371"/>
    </row>
    <row r="840" spans="5:17">
      <c r="E840" s="379"/>
      <c r="F840" s="379"/>
      <c r="G840" s="379"/>
      <c r="Q840" s="371"/>
    </row>
    <row r="841" spans="5:17">
      <c r="E841" s="379"/>
      <c r="F841" s="379"/>
      <c r="G841" s="379"/>
      <c r="Q841" s="371"/>
    </row>
    <row r="842" spans="5:17">
      <c r="E842" s="379"/>
      <c r="F842" s="379"/>
      <c r="G842" s="379"/>
      <c r="Q842" s="371"/>
    </row>
    <row r="843" spans="5:17">
      <c r="E843" s="379"/>
      <c r="F843" s="379"/>
      <c r="G843" s="379"/>
      <c r="Q843" s="371"/>
    </row>
    <row r="844" spans="5:17">
      <c r="E844" s="379"/>
      <c r="F844" s="379"/>
      <c r="G844" s="379"/>
      <c r="Q844" s="371"/>
    </row>
    <row r="845" spans="5:17">
      <c r="E845" s="379"/>
      <c r="F845" s="379"/>
      <c r="G845" s="379"/>
      <c r="Q845" s="371"/>
    </row>
    <row r="846" spans="5:17">
      <c r="E846" s="379"/>
      <c r="F846" s="379"/>
      <c r="G846" s="379"/>
      <c r="Q846" s="371"/>
    </row>
    <row r="847" spans="5:17">
      <c r="E847" s="379"/>
      <c r="F847" s="379"/>
      <c r="G847" s="379"/>
      <c r="Q847" s="371"/>
    </row>
    <row r="848" spans="5:17">
      <c r="E848" s="379"/>
      <c r="F848" s="379"/>
      <c r="G848" s="379"/>
      <c r="Q848" s="371"/>
    </row>
    <row r="849" spans="5:17">
      <c r="E849" s="379"/>
      <c r="F849" s="379"/>
      <c r="G849" s="379"/>
      <c r="Q849" s="371"/>
    </row>
    <row r="850" spans="5:17">
      <c r="E850" s="379"/>
      <c r="F850" s="379"/>
      <c r="G850" s="379"/>
      <c r="Q850" s="371"/>
    </row>
    <row r="851" spans="5:17">
      <c r="E851" s="379"/>
      <c r="F851" s="379"/>
      <c r="G851" s="379"/>
      <c r="Q851" s="371"/>
    </row>
    <row r="852" spans="5:17">
      <c r="E852" s="379"/>
      <c r="F852" s="379"/>
      <c r="G852" s="379"/>
      <c r="Q852" s="371"/>
    </row>
    <row r="853" spans="5:17">
      <c r="E853" s="379"/>
      <c r="F853" s="379"/>
      <c r="G853" s="379"/>
      <c r="Q853" s="371"/>
    </row>
    <row r="854" spans="5:17">
      <c r="E854" s="379"/>
      <c r="F854" s="379"/>
      <c r="G854" s="379"/>
      <c r="Q854" s="371"/>
    </row>
    <row r="855" spans="5:17">
      <c r="E855" s="379"/>
      <c r="F855" s="379"/>
      <c r="G855" s="379"/>
      <c r="Q855" s="371"/>
    </row>
    <row r="856" spans="5:17">
      <c r="E856" s="379"/>
      <c r="F856" s="379"/>
      <c r="G856" s="379"/>
      <c r="Q856" s="371"/>
    </row>
    <row r="857" spans="5:17">
      <c r="E857" s="379"/>
      <c r="F857" s="379"/>
      <c r="G857" s="379"/>
      <c r="Q857" s="371"/>
    </row>
    <row r="858" spans="5:17">
      <c r="E858" s="379"/>
      <c r="F858" s="379"/>
      <c r="G858" s="379"/>
      <c r="Q858" s="371"/>
    </row>
    <row r="859" spans="5:17">
      <c r="E859" s="379"/>
      <c r="F859" s="379"/>
      <c r="G859" s="379"/>
      <c r="Q859" s="371"/>
    </row>
    <row r="860" spans="5:17">
      <c r="E860" s="379"/>
      <c r="F860" s="379"/>
      <c r="G860" s="379"/>
      <c r="Q860" s="371"/>
    </row>
    <row r="861" spans="5:17">
      <c r="E861" s="379"/>
      <c r="F861" s="379"/>
      <c r="G861" s="379"/>
      <c r="Q861" s="371"/>
    </row>
    <row r="862" spans="5:17">
      <c r="E862" s="379"/>
      <c r="F862" s="379"/>
      <c r="G862" s="379"/>
      <c r="Q862" s="371"/>
    </row>
    <row r="863" spans="5:17">
      <c r="E863" s="379"/>
      <c r="F863" s="379"/>
      <c r="G863" s="379"/>
      <c r="Q863" s="371"/>
    </row>
    <row r="864" spans="5:17">
      <c r="E864" s="379"/>
      <c r="F864" s="379"/>
      <c r="G864" s="379"/>
      <c r="Q864" s="371"/>
    </row>
    <row r="865" spans="5:17">
      <c r="E865" s="379"/>
      <c r="F865" s="379"/>
      <c r="G865" s="379"/>
      <c r="Q865" s="371"/>
    </row>
    <row r="866" spans="5:17">
      <c r="E866" s="379"/>
      <c r="F866" s="379"/>
      <c r="G866" s="379"/>
      <c r="Q866" s="371"/>
    </row>
    <row r="867" spans="5:17">
      <c r="E867" s="379"/>
      <c r="F867" s="379"/>
      <c r="G867" s="379"/>
      <c r="Q867" s="371"/>
    </row>
    <row r="868" spans="5:17">
      <c r="E868" s="379"/>
      <c r="F868" s="379"/>
      <c r="G868" s="379"/>
      <c r="Q868" s="371"/>
    </row>
    <row r="869" spans="5:17">
      <c r="E869" s="379"/>
      <c r="F869" s="379"/>
      <c r="G869" s="379"/>
      <c r="Q869" s="371"/>
    </row>
    <row r="870" spans="5:17">
      <c r="E870" s="379"/>
      <c r="F870" s="379"/>
      <c r="G870" s="379"/>
      <c r="Q870" s="371"/>
    </row>
    <row r="871" spans="5:17">
      <c r="E871" s="379"/>
      <c r="F871" s="379"/>
      <c r="G871" s="379"/>
      <c r="Q871" s="371"/>
    </row>
    <row r="872" spans="5:17">
      <c r="E872" s="379"/>
      <c r="F872" s="379"/>
      <c r="G872" s="379"/>
      <c r="Q872" s="371"/>
    </row>
    <row r="873" spans="5:17">
      <c r="E873" s="379"/>
      <c r="F873" s="379"/>
      <c r="G873" s="379"/>
      <c r="Q873" s="371"/>
    </row>
    <row r="874" spans="5:17">
      <c r="E874" s="379"/>
      <c r="F874" s="379"/>
      <c r="G874" s="379"/>
      <c r="Q874" s="371"/>
    </row>
    <row r="875" spans="5:17">
      <c r="E875" s="379"/>
      <c r="F875" s="379"/>
      <c r="G875" s="379"/>
      <c r="Q875" s="371"/>
    </row>
    <row r="876" spans="5:17">
      <c r="E876" s="379"/>
      <c r="F876" s="379"/>
      <c r="G876" s="379"/>
      <c r="Q876" s="371"/>
    </row>
    <row r="877" spans="5:17">
      <c r="E877" s="379"/>
      <c r="F877" s="379"/>
      <c r="G877" s="379"/>
      <c r="Q877" s="371"/>
    </row>
    <row r="878" spans="5:17">
      <c r="E878" s="379"/>
      <c r="F878" s="379"/>
      <c r="G878" s="379"/>
      <c r="Q878" s="371"/>
    </row>
    <row r="879" spans="5:17">
      <c r="E879" s="379"/>
      <c r="F879" s="379"/>
      <c r="G879" s="379"/>
      <c r="Q879" s="371"/>
    </row>
    <row r="880" spans="5:17">
      <c r="E880" s="379"/>
      <c r="F880" s="379"/>
      <c r="G880" s="379"/>
      <c r="Q880" s="371"/>
    </row>
    <row r="881" spans="5:17">
      <c r="E881" s="379"/>
      <c r="F881" s="379"/>
      <c r="G881" s="379"/>
      <c r="Q881" s="371"/>
    </row>
    <row r="882" spans="5:17">
      <c r="E882" s="379"/>
      <c r="F882" s="379"/>
      <c r="G882" s="379"/>
      <c r="Q882" s="371"/>
    </row>
    <row r="883" spans="5:17">
      <c r="E883" s="379"/>
      <c r="F883" s="379"/>
      <c r="G883" s="379"/>
      <c r="Q883" s="371"/>
    </row>
    <row r="884" spans="5:17">
      <c r="E884" s="379"/>
      <c r="F884" s="379"/>
      <c r="G884" s="379"/>
      <c r="Q884" s="371"/>
    </row>
    <row r="885" spans="5:17">
      <c r="E885" s="379"/>
      <c r="F885" s="379"/>
      <c r="G885" s="379"/>
      <c r="Q885" s="371"/>
    </row>
    <row r="886" spans="5:17">
      <c r="E886" s="379"/>
      <c r="F886" s="379"/>
      <c r="G886" s="379"/>
      <c r="Q886" s="371"/>
    </row>
    <row r="887" spans="5:17">
      <c r="E887" s="379"/>
      <c r="F887" s="379"/>
      <c r="G887" s="379"/>
      <c r="Q887" s="371"/>
    </row>
    <row r="888" spans="5:17">
      <c r="E888" s="379"/>
      <c r="F888" s="379"/>
      <c r="G888" s="379"/>
      <c r="Q888" s="371"/>
    </row>
    <row r="889" spans="5:17">
      <c r="E889" s="379"/>
      <c r="F889" s="379"/>
      <c r="G889" s="379"/>
      <c r="Q889" s="371"/>
    </row>
    <row r="890" spans="5:17">
      <c r="E890" s="379"/>
      <c r="F890" s="379"/>
      <c r="G890" s="379"/>
      <c r="Q890" s="371"/>
    </row>
    <row r="891" spans="5:17">
      <c r="E891" s="379"/>
      <c r="F891" s="379"/>
      <c r="G891" s="379"/>
      <c r="Q891" s="371"/>
    </row>
    <row r="892" spans="5:17">
      <c r="E892" s="379"/>
      <c r="F892" s="379"/>
      <c r="G892" s="379"/>
      <c r="Q892" s="371"/>
    </row>
    <row r="893" spans="5:17">
      <c r="E893" s="379"/>
      <c r="F893" s="379"/>
      <c r="G893" s="379"/>
      <c r="Q893" s="371"/>
    </row>
    <row r="894" spans="5:17">
      <c r="E894" s="379"/>
      <c r="F894" s="379"/>
      <c r="G894" s="379"/>
      <c r="Q894" s="371"/>
    </row>
    <row r="895" spans="5:17">
      <c r="E895" s="379"/>
      <c r="F895" s="379"/>
      <c r="G895" s="379"/>
      <c r="Q895" s="371"/>
    </row>
    <row r="896" spans="5:17">
      <c r="E896" s="379"/>
      <c r="F896" s="379"/>
      <c r="G896" s="379"/>
      <c r="Q896" s="371"/>
    </row>
    <row r="897" spans="5:17">
      <c r="E897" s="379"/>
      <c r="F897" s="379"/>
      <c r="G897" s="379"/>
      <c r="Q897" s="371"/>
    </row>
    <row r="898" spans="5:17">
      <c r="E898" s="379"/>
      <c r="F898" s="379"/>
      <c r="G898" s="379"/>
      <c r="Q898" s="371"/>
    </row>
    <row r="899" spans="5:17">
      <c r="E899" s="379"/>
      <c r="F899" s="379"/>
      <c r="G899" s="379"/>
      <c r="Q899" s="371"/>
    </row>
    <row r="900" spans="5:17">
      <c r="E900" s="379"/>
      <c r="F900" s="379"/>
      <c r="G900" s="379"/>
      <c r="Q900" s="371"/>
    </row>
    <row r="901" spans="5:17">
      <c r="E901" s="379"/>
      <c r="F901" s="379"/>
      <c r="G901" s="379"/>
      <c r="Q901" s="371"/>
    </row>
    <row r="902" spans="5:17">
      <c r="E902" s="379"/>
      <c r="F902" s="379"/>
      <c r="G902" s="379"/>
      <c r="Q902" s="371"/>
    </row>
    <row r="903" spans="5:17">
      <c r="E903" s="379"/>
      <c r="F903" s="379"/>
      <c r="G903" s="379"/>
      <c r="Q903" s="371"/>
    </row>
    <row r="904" spans="5:17">
      <c r="E904" s="379"/>
      <c r="F904" s="379"/>
      <c r="G904" s="379"/>
      <c r="Q904" s="371"/>
    </row>
    <row r="905" spans="5:17">
      <c r="E905" s="379"/>
      <c r="F905" s="379"/>
      <c r="G905" s="379"/>
      <c r="Q905" s="371"/>
    </row>
    <row r="906" spans="5:17">
      <c r="E906" s="379"/>
      <c r="F906" s="379"/>
      <c r="G906" s="379"/>
      <c r="Q906" s="371"/>
    </row>
    <row r="907" spans="5:17">
      <c r="E907" s="379"/>
      <c r="F907" s="379"/>
      <c r="G907" s="379"/>
      <c r="Q907" s="371"/>
    </row>
    <row r="908" spans="5:17">
      <c r="E908" s="379"/>
      <c r="F908" s="379"/>
      <c r="G908" s="379"/>
      <c r="Q908" s="371"/>
    </row>
    <row r="909" spans="5:17">
      <c r="E909" s="379"/>
      <c r="F909" s="379"/>
      <c r="G909" s="379"/>
      <c r="Q909" s="371"/>
    </row>
    <row r="910" spans="5:17">
      <c r="E910" s="379"/>
      <c r="F910" s="379"/>
      <c r="G910" s="379"/>
      <c r="Q910" s="371"/>
    </row>
    <row r="911" spans="5:17">
      <c r="E911" s="379"/>
      <c r="F911" s="379"/>
      <c r="G911" s="379"/>
      <c r="Q911" s="371"/>
    </row>
    <row r="912" spans="5:17">
      <c r="E912" s="379"/>
      <c r="F912" s="379"/>
      <c r="G912" s="379"/>
      <c r="Q912" s="371"/>
    </row>
    <row r="913" spans="5:17">
      <c r="E913" s="379"/>
      <c r="F913" s="379"/>
      <c r="G913" s="379"/>
      <c r="Q913" s="371"/>
    </row>
    <row r="914" spans="5:17">
      <c r="E914" s="379"/>
      <c r="F914" s="379"/>
      <c r="G914" s="379"/>
      <c r="Q914" s="371"/>
    </row>
    <row r="915" spans="5:17">
      <c r="E915" s="379"/>
      <c r="F915" s="379"/>
      <c r="G915" s="379"/>
      <c r="Q915" s="371"/>
    </row>
    <row r="916" spans="5:17">
      <c r="E916" s="379"/>
      <c r="F916" s="379"/>
      <c r="G916" s="379"/>
      <c r="Q916" s="371"/>
    </row>
    <row r="917" spans="5:17">
      <c r="E917" s="379"/>
      <c r="F917" s="379"/>
      <c r="G917" s="379"/>
      <c r="Q917" s="371"/>
    </row>
    <row r="918" spans="5:17">
      <c r="E918" s="379"/>
      <c r="F918" s="379"/>
      <c r="G918" s="379"/>
      <c r="Q918" s="371"/>
    </row>
    <row r="919" spans="5:17">
      <c r="E919" s="379"/>
      <c r="F919" s="379"/>
      <c r="G919" s="379"/>
      <c r="Q919" s="371"/>
    </row>
    <row r="920" spans="5:17">
      <c r="E920" s="379"/>
      <c r="F920" s="379"/>
      <c r="G920" s="379"/>
      <c r="Q920" s="371"/>
    </row>
    <row r="921" spans="5:17">
      <c r="E921" s="379"/>
      <c r="F921" s="379"/>
      <c r="G921" s="379"/>
      <c r="Q921" s="371"/>
    </row>
    <row r="922" spans="5:17">
      <c r="E922" s="379"/>
      <c r="F922" s="379"/>
      <c r="G922" s="379"/>
      <c r="Q922" s="371"/>
    </row>
    <row r="923" spans="5:17">
      <c r="E923" s="379"/>
      <c r="F923" s="379"/>
      <c r="G923" s="379"/>
      <c r="Q923" s="371"/>
    </row>
    <row r="924" spans="5:17">
      <c r="E924" s="379"/>
      <c r="F924" s="379"/>
      <c r="G924" s="379"/>
      <c r="Q924" s="371"/>
    </row>
    <row r="925" spans="5:17">
      <c r="E925" s="379"/>
      <c r="F925" s="379"/>
      <c r="G925" s="379"/>
      <c r="Q925" s="371"/>
    </row>
    <row r="926" spans="5:17">
      <c r="E926" s="379"/>
      <c r="F926" s="379"/>
      <c r="G926" s="379"/>
      <c r="Q926" s="371"/>
    </row>
    <row r="927" spans="5:17">
      <c r="E927" s="379"/>
      <c r="F927" s="379"/>
      <c r="G927" s="379"/>
      <c r="Q927" s="371"/>
    </row>
    <row r="928" spans="5:17">
      <c r="E928" s="379"/>
      <c r="F928" s="379"/>
      <c r="G928" s="379"/>
      <c r="Q928" s="371"/>
    </row>
    <row r="929" spans="5:17">
      <c r="E929" s="379"/>
      <c r="F929" s="379"/>
      <c r="G929" s="379"/>
      <c r="Q929" s="371"/>
    </row>
    <row r="930" spans="5:17">
      <c r="E930" s="379"/>
      <c r="F930" s="379"/>
      <c r="G930" s="379"/>
      <c r="Q930" s="371"/>
    </row>
    <row r="931" spans="5:17">
      <c r="E931" s="379"/>
      <c r="F931" s="379"/>
      <c r="G931" s="379"/>
      <c r="Q931" s="371"/>
    </row>
    <row r="932" spans="5:17">
      <c r="E932" s="379"/>
      <c r="F932" s="379"/>
      <c r="G932" s="379"/>
      <c r="Q932" s="371"/>
    </row>
    <row r="933" spans="5:17">
      <c r="E933" s="379"/>
      <c r="F933" s="379"/>
      <c r="G933" s="379"/>
      <c r="Q933" s="371"/>
    </row>
    <row r="934" spans="5:17">
      <c r="E934" s="379"/>
      <c r="F934" s="379"/>
      <c r="G934" s="379"/>
      <c r="Q934" s="371"/>
    </row>
    <row r="935" spans="5:17">
      <c r="E935" s="379"/>
      <c r="F935" s="379"/>
      <c r="G935" s="379"/>
      <c r="Q935" s="371"/>
    </row>
    <row r="936" spans="5:17">
      <c r="E936" s="379"/>
      <c r="F936" s="379"/>
      <c r="G936" s="379"/>
      <c r="Q936" s="371"/>
    </row>
    <row r="937" spans="5:17">
      <c r="E937" s="379"/>
      <c r="F937" s="379"/>
      <c r="G937" s="379"/>
      <c r="Q937" s="371"/>
    </row>
    <row r="938" spans="5:17">
      <c r="E938" s="379"/>
      <c r="F938" s="379"/>
      <c r="G938" s="379"/>
      <c r="Q938" s="371"/>
    </row>
    <row r="939" spans="5:17">
      <c r="E939" s="379"/>
      <c r="F939" s="379"/>
      <c r="G939" s="379"/>
      <c r="Q939" s="371"/>
    </row>
    <row r="940" spans="5:17">
      <c r="E940" s="379"/>
      <c r="F940" s="379"/>
      <c r="G940" s="379"/>
      <c r="Q940" s="371"/>
    </row>
    <row r="941" spans="5:17">
      <c r="E941" s="379"/>
      <c r="F941" s="379"/>
      <c r="G941" s="379"/>
      <c r="Q941" s="371"/>
    </row>
    <row r="942" spans="5:17">
      <c r="E942" s="379"/>
      <c r="F942" s="379"/>
      <c r="G942" s="379"/>
      <c r="Q942" s="371"/>
    </row>
    <row r="943" spans="5:17">
      <c r="E943" s="379"/>
      <c r="F943" s="379"/>
      <c r="G943" s="379"/>
      <c r="Q943" s="371"/>
    </row>
    <row r="944" spans="5:17">
      <c r="E944" s="379"/>
      <c r="F944" s="379"/>
      <c r="G944" s="379"/>
      <c r="Q944" s="371"/>
    </row>
    <row r="945" spans="5:17">
      <c r="E945" s="379"/>
      <c r="F945" s="379"/>
      <c r="G945" s="379"/>
      <c r="Q945" s="371"/>
    </row>
    <row r="946" spans="5:17">
      <c r="E946" s="379"/>
      <c r="F946" s="379"/>
      <c r="G946" s="379"/>
      <c r="Q946" s="371"/>
    </row>
    <row r="947" spans="5:17">
      <c r="E947" s="379"/>
      <c r="F947" s="379"/>
      <c r="G947" s="379"/>
      <c r="Q947" s="371"/>
    </row>
    <row r="948" spans="5:17">
      <c r="E948" s="379"/>
      <c r="F948" s="379"/>
      <c r="G948" s="379"/>
      <c r="Q948" s="371"/>
    </row>
    <row r="949" spans="5:17">
      <c r="E949" s="379"/>
      <c r="F949" s="379"/>
      <c r="G949" s="379"/>
      <c r="Q949" s="371"/>
    </row>
    <row r="950" spans="5:17">
      <c r="E950" s="379"/>
      <c r="F950" s="379"/>
      <c r="G950" s="379"/>
      <c r="Q950" s="371"/>
    </row>
    <row r="951" spans="5:17">
      <c r="E951" s="379"/>
      <c r="F951" s="379"/>
      <c r="G951" s="379"/>
      <c r="Q951" s="371"/>
    </row>
    <row r="952" spans="5:17">
      <c r="E952" s="379"/>
      <c r="F952" s="379"/>
      <c r="G952" s="379"/>
      <c r="Q952" s="371"/>
    </row>
    <row r="953" spans="5:17">
      <c r="E953" s="379"/>
      <c r="F953" s="379"/>
      <c r="G953" s="379"/>
      <c r="Q953" s="371"/>
    </row>
    <row r="954" spans="5:17">
      <c r="E954" s="379"/>
      <c r="F954" s="379"/>
      <c r="G954" s="379"/>
      <c r="Q954" s="371"/>
    </row>
    <row r="955" spans="5:17">
      <c r="E955" s="379"/>
      <c r="F955" s="379"/>
      <c r="G955" s="379"/>
      <c r="Q955" s="371"/>
    </row>
    <row r="956" spans="5:17">
      <c r="E956" s="379"/>
      <c r="F956" s="379"/>
      <c r="G956" s="379"/>
      <c r="Q956" s="371"/>
    </row>
    <row r="957" spans="5:17">
      <c r="E957" s="379"/>
      <c r="F957" s="379"/>
      <c r="G957" s="379"/>
      <c r="Q957" s="371"/>
    </row>
    <row r="958" spans="5:17">
      <c r="E958" s="379"/>
      <c r="F958" s="379"/>
      <c r="G958" s="379"/>
      <c r="Q958" s="371"/>
    </row>
    <row r="959" spans="5:17">
      <c r="E959" s="379"/>
      <c r="F959" s="379"/>
      <c r="G959" s="379"/>
      <c r="Q959" s="371"/>
    </row>
    <row r="960" spans="5:17">
      <c r="E960" s="379"/>
      <c r="F960" s="379"/>
      <c r="G960" s="379"/>
      <c r="Q960" s="371"/>
    </row>
    <row r="961" spans="5:17">
      <c r="E961" s="379"/>
      <c r="F961" s="379"/>
      <c r="G961" s="379"/>
      <c r="Q961" s="371"/>
    </row>
    <row r="962" spans="5:17">
      <c r="E962" s="379"/>
      <c r="F962" s="379"/>
      <c r="G962" s="379"/>
      <c r="Q962" s="371"/>
    </row>
    <row r="963" spans="5:17">
      <c r="E963" s="379"/>
      <c r="F963" s="379"/>
      <c r="G963" s="379"/>
      <c r="Q963" s="371"/>
    </row>
    <row r="964" spans="5:17">
      <c r="E964" s="379"/>
      <c r="F964" s="379"/>
      <c r="G964" s="379"/>
      <c r="Q964" s="371"/>
    </row>
    <row r="965" spans="5:17">
      <c r="E965" s="379"/>
      <c r="F965" s="379"/>
      <c r="G965" s="379"/>
      <c r="Q965" s="371"/>
    </row>
    <row r="966" spans="5:17">
      <c r="E966" s="379"/>
      <c r="F966" s="379"/>
      <c r="G966" s="379"/>
      <c r="Q966" s="371"/>
    </row>
    <row r="967" spans="5:17">
      <c r="E967" s="379"/>
      <c r="F967" s="379"/>
      <c r="G967" s="379"/>
      <c r="Q967" s="371"/>
    </row>
    <row r="968" spans="5:17">
      <c r="E968" s="379"/>
      <c r="F968" s="379"/>
      <c r="G968" s="379"/>
      <c r="Q968" s="371"/>
    </row>
    <row r="969" spans="5:17">
      <c r="E969" s="379"/>
      <c r="F969" s="379"/>
      <c r="G969" s="379"/>
      <c r="Q969" s="371"/>
    </row>
    <row r="970" spans="5:17">
      <c r="E970" s="379"/>
      <c r="F970" s="379"/>
      <c r="G970" s="379"/>
      <c r="Q970" s="371"/>
    </row>
    <row r="971" spans="5:17">
      <c r="E971" s="379"/>
      <c r="F971" s="379"/>
      <c r="G971" s="379"/>
      <c r="Q971" s="371"/>
    </row>
    <row r="972" spans="5:17">
      <c r="E972" s="379"/>
      <c r="F972" s="379"/>
      <c r="G972" s="379"/>
      <c r="Q972" s="371"/>
    </row>
    <row r="973" spans="5:17">
      <c r="E973" s="379"/>
      <c r="F973" s="379"/>
      <c r="G973" s="379"/>
      <c r="Q973" s="371"/>
    </row>
    <row r="974" spans="5:17">
      <c r="E974" s="379"/>
      <c r="F974" s="379"/>
      <c r="G974" s="379"/>
      <c r="Q974" s="371"/>
    </row>
    <row r="975" spans="5:17">
      <c r="E975" s="379"/>
      <c r="F975" s="379"/>
      <c r="G975" s="379"/>
      <c r="Q975" s="371"/>
    </row>
    <row r="976" spans="5:17">
      <c r="E976" s="379"/>
      <c r="F976" s="379"/>
      <c r="G976" s="379"/>
      <c r="Q976" s="371"/>
    </row>
    <row r="977" spans="5:17">
      <c r="E977" s="379"/>
      <c r="F977" s="379"/>
      <c r="G977" s="379"/>
      <c r="Q977" s="371"/>
    </row>
    <row r="978" spans="5:17">
      <c r="E978" s="379"/>
      <c r="F978" s="379"/>
      <c r="G978" s="379"/>
      <c r="Q978" s="371"/>
    </row>
    <row r="979" spans="5:17">
      <c r="E979" s="379"/>
      <c r="F979" s="379"/>
      <c r="G979" s="379"/>
      <c r="Q979" s="371"/>
    </row>
    <row r="980" spans="5:17">
      <c r="E980" s="379"/>
      <c r="F980" s="379"/>
      <c r="G980" s="379"/>
      <c r="Q980" s="371"/>
    </row>
    <row r="981" spans="5:17">
      <c r="E981" s="379"/>
      <c r="F981" s="379"/>
      <c r="G981" s="379"/>
      <c r="Q981" s="371"/>
    </row>
    <row r="982" spans="5:17">
      <c r="E982" s="379"/>
      <c r="F982" s="379"/>
      <c r="G982" s="379"/>
      <c r="Q982" s="371"/>
    </row>
    <row r="983" spans="5:17">
      <c r="E983" s="379"/>
      <c r="F983" s="379"/>
      <c r="G983" s="379"/>
      <c r="Q983" s="371"/>
    </row>
    <row r="984" spans="5:17">
      <c r="E984" s="379"/>
      <c r="F984" s="379"/>
      <c r="G984" s="379"/>
      <c r="Q984" s="371"/>
    </row>
    <row r="985" spans="5:17">
      <c r="E985" s="379"/>
      <c r="F985" s="379"/>
      <c r="G985" s="379"/>
      <c r="Q985" s="371"/>
    </row>
    <row r="986" spans="5:17">
      <c r="E986" s="379"/>
      <c r="F986" s="379"/>
      <c r="G986" s="379"/>
      <c r="Q986" s="371"/>
    </row>
    <row r="987" spans="5:17">
      <c r="E987" s="379"/>
      <c r="F987" s="379"/>
      <c r="G987" s="379"/>
      <c r="Q987" s="371"/>
    </row>
    <row r="988" spans="5:17">
      <c r="E988" s="379"/>
      <c r="F988" s="379"/>
      <c r="G988" s="379"/>
      <c r="Q988" s="371"/>
    </row>
    <row r="989" spans="5:17">
      <c r="E989" s="379"/>
      <c r="F989" s="379"/>
      <c r="G989" s="379"/>
      <c r="Q989" s="371"/>
    </row>
    <row r="990" spans="5:17">
      <c r="E990" s="379"/>
      <c r="F990" s="379"/>
      <c r="G990" s="379"/>
      <c r="Q990" s="371"/>
    </row>
    <row r="991" spans="5:17">
      <c r="E991" s="379"/>
      <c r="F991" s="379"/>
      <c r="G991" s="379"/>
      <c r="Q991" s="371"/>
    </row>
    <row r="992" spans="5:17">
      <c r="E992" s="379"/>
      <c r="F992" s="379"/>
      <c r="G992" s="379"/>
      <c r="Q992" s="371"/>
    </row>
    <row r="993" spans="5:17">
      <c r="E993" s="379"/>
      <c r="F993" s="379"/>
      <c r="G993" s="379"/>
      <c r="Q993" s="371"/>
    </row>
    <row r="994" spans="5:17">
      <c r="E994" s="379"/>
      <c r="F994" s="379"/>
      <c r="G994" s="379"/>
      <c r="Q994" s="371"/>
    </row>
    <row r="995" spans="5:17">
      <c r="E995" s="379"/>
      <c r="F995" s="379"/>
      <c r="G995" s="379"/>
      <c r="Q995" s="371"/>
    </row>
    <row r="996" spans="5:17">
      <c r="E996" s="379"/>
      <c r="F996" s="379"/>
      <c r="G996" s="379"/>
      <c r="Q996" s="371"/>
    </row>
    <row r="997" spans="5:17">
      <c r="E997" s="379"/>
      <c r="F997" s="379"/>
      <c r="G997" s="379"/>
      <c r="Q997" s="371"/>
    </row>
    <row r="998" spans="5:17">
      <c r="E998" s="379"/>
      <c r="F998" s="379"/>
      <c r="G998" s="379"/>
      <c r="Q998" s="371"/>
    </row>
    <row r="999" spans="5:17">
      <c r="E999" s="379"/>
      <c r="F999" s="379"/>
      <c r="G999" s="379"/>
      <c r="Q999" s="371"/>
    </row>
    <row r="1000" spans="5:17">
      <c r="E1000" s="379"/>
      <c r="F1000" s="379"/>
      <c r="G1000" s="379"/>
      <c r="Q1000" s="371"/>
    </row>
    <row r="1001" spans="5:17">
      <c r="E1001" s="379"/>
      <c r="F1001" s="379"/>
      <c r="G1001" s="379"/>
      <c r="Q1001" s="371"/>
    </row>
    <row r="1002" spans="5:17">
      <c r="E1002" s="379"/>
      <c r="F1002" s="379"/>
      <c r="G1002" s="379"/>
      <c r="Q1002" s="371"/>
    </row>
    <row r="1003" spans="5:17">
      <c r="E1003" s="379"/>
      <c r="F1003" s="379"/>
      <c r="G1003" s="379"/>
      <c r="Q1003" s="371"/>
    </row>
    <row r="1004" spans="5:17">
      <c r="E1004" s="379"/>
      <c r="F1004" s="379"/>
      <c r="G1004" s="379"/>
      <c r="Q1004" s="371"/>
    </row>
    <row r="1005" spans="5:17">
      <c r="E1005" s="379"/>
      <c r="F1005" s="379"/>
      <c r="G1005" s="379"/>
      <c r="Q1005" s="371"/>
    </row>
    <row r="1006" spans="5:17">
      <c r="E1006" s="379"/>
      <c r="F1006" s="379"/>
      <c r="G1006" s="379"/>
      <c r="Q1006" s="371"/>
    </row>
    <row r="1007" spans="5:17">
      <c r="E1007" s="379"/>
      <c r="F1007" s="379"/>
      <c r="G1007" s="379"/>
      <c r="Q1007" s="371"/>
    </row>
    <row r="1008" spans="5:17">
      <c r="E1008" s="379"/>
      <c r="F1008" s="379"/>
      <c r="G1008" s="379"/>
      <c r="Q1008" s="371"/>
    </row>
    <row r="1009" spans="5:17">
      <c r="E1009" s="379"/>
      <c r="F1009" s="379"/>
      <c r="G1009" s="379"/>
      <c r="Q1009" s="371"/>
    </row>
    <row r="1010" spans="5:17">
      <c r="E1010" s="379"/>
      <c r="F1010" s="379"/>
      <c r="G1010" s="379"/>
      <c r="Q1010" s="371"/>
    </row>
    <row r="1011" spans="5:17">
      <c r="E1011" s="379"/>
      <c r="F1011" s="379"/>
      <c r="G1011" s="379"/>
      <c r="Q1011" s="371"/>
    </row>
    <row r="1012" spans="5:17">
      <c r="E1012" s="379"/>
      <c r="F1012" s="379"/>
      <c r="G1012" s="379"/>
      <c r="Q1012" s="371"/>
    </row>
    <row r="1013" spans="5:17">
      <c r="E1013" s="379"/>
      <c r="F1013" s="379"/>
      <c r="G1013" s="379"/>
      <c r="Q1013" s="371"/>
    </row>
    <row r="1014" spans="5:17">
      <c r="E1014" s="379"/>
      <c r="F1014" s="379"/>
      <c r="G1014" s="379"/>
      <c r="Q1014" s="371"/>
    </row>
    <row r="1015" spans="5:17">
      <c r="E1015" s="379"/>
      <c r="F1015" s="379"/>
      <c r="G1015" s="379"/>
      <c r="Q1015" s="371"/>
    </row>
    <row r="1016" spans="5:17">
      <c r="E1016" s="379"/>
      <c r="F1016" s="379"/>
      <c r="G1016" s="379"/>
      <c r="Q1016" s="371"/>
    </row>
    <row r="1017" spans="5:17">
      <c r="E1017" s="379"/>
      <c r="F1017" s="379"/>
      <c r="G1017" s="379"/>
      <c r="Q1017" s="371"/>
    </row>
    <row r="1018" spans="5:17">
      <c r="E1018" s="379"/>
      <c r="F1018" s="379"/>
      <c r="G1018" s="379"/>
      <c r="Q1018" s="371"/>
    </row>
    <row r="1019" spans="5:17">
      <c r="E1019" s="379"/>
      <c r="F1019" s="379"/>
      <c r="G1019" s="379"/>
      <c r="Q1019" s="371"/>
    </row>
    <row r="1020" spans="5:17">
      <c r="Q1020" s="371"/>
    </row>
    <row r="1021" spans="5:17">
      <c r="Q1021" s="371"/>
    </row>
    <row r="1022" spans="5:17">
      <c r="Q1022" s="371"/>
    </row>
    <row r="1023" spans="5:17">
      <c r="Q1023" s="371"/>
    </row>
    <row r="1024" spans="5:17">
      <c r="Q1024" s="371"/>
    </row>
    <row r="1025" spans="17:17">
      <c r="Q1025" s="371"/>
    </row>
    <row r="1026" spans="17:17">
      <c r="Q1026" s="371"/>
    </row>
    <row r="1027" spans="17:17">
      <c r="Q1027" s="371"/>
    </row>
    <row r="1028" spans="17:17">
      <c r="Q1028" s="371"/>
    </row>
    <row r="1029" spans="17:17">
      <c r="Q1029" s="371"/>
    </row>
    <row r="1030" spans="17:17">
      <c r="Q1030" s="371"/>
    </row>
    <row r="1031" spans="17:17">
      <c r="Q1031" s="371"/>
    </row>
    <row r="1032" spans="17:17">
      <c r="Q1032" s="371"/>
    </row>
    <row r="1033" spans="17:17">
      <c r="Q1033" s="371"/>
    </row>
    <row r="1034" spans="17:17">
      <c r="Q1034" s="371"/>
    </row>
    <row r="1035" spans="17:17">
      <c r="Q1035" s="371"/>
    </row>
    <row r="1036" spans="17:17">
      <c r="Q1036" s="371"/>
    </row>
    <row r="1037" spans="17:17">
      <c r="Q1037" s="371"/>
    </row>
    <row r="1038" spans="17:17">
      <c r="Q1038" s="371"/>
    </row>
    <row r="1039" spans="17:17">
      <c r="Q1039" s="371"/>
    </row>
    <row r="1040" spans="17:17">
      <c r="Q1040" s="371"/>
    </row>
    <row r="1041" spans="17:17">
      <c r="Q1041" s="371"/>
    </row>
    <row r="1042" spans="17:17">
      <c r="Q1042" s="371"/>
    </row>
    <row r="1043" spans="17:17">
      <c r="Q1043" s="371"/>
    </row>
    <row r="1044" spans="17:17">
      <c r="Q1044" s="371"/>
    </row>
    <row r="1045" spans="17:17">
      <c r="Q1045" s="371"/>
    </row>
    <row r="1046" spans="17:17">
      <c r="Q1046" s="371"/>
    </row>
    <row r="1047" spans="17:17">
      <c r="Q1047" s="371"/>
    </row>
    <row r="1048" spans="17:17">
      <c r="Q1048" s="371"/>
    </row>
    <row r="1049" spans="17:17">
      <c r="Q1049" s="371"/>
    </row>
    <row r="1050" spans="17:17">
      <c r="Q1050" s="371"/>
    </row>
    <row r="1051" spans="17:17">
      <c r="Q1051" s="371"/>
    </row>
    <row r="1052" spans="17:17">
      <c r="Q1052" s="371"/>
    </row>
    <row r="1053" spans="17:17">
      <c r="Q1053" s="371"/>
    </row>
    <row r="1054" spans="17:17">
      <c r="Q1054" s="371"/>
    </row>
    <row r="1055" spans="17:17">
      <c r="Q1055" s="371"/>
    </row>
    <row r="1056" spans="17:17">
      <c r="Q1056" s="371"/>
    </row>
    <row r="1057" spans="17:17">
      <c r="Q1057" s="371"/>
    </row>
    <row r="1058" spans="17:17">
      <c r="Q1058" s="371"/>
    </row>
    <row r="1059" spans="17:17">
      <c r="Q1059" s="371"/>
    </row>
    <row r="1060" spans="17:17">
      <c r="Q1060" s="371"/>
    </row>
    <row r="1061" spans="17:17">
      <c r="Q1061" s="371"/>
    </row>
    <row r="1062" spans="17:17">
      <c r="Q1062" s="371"/>
    </row>
    <row r="1063" spans="17:17">
      <c r="Q1063" s="371"/>
    </row>
    <row r="1064" spans="17:17">
      <c r="Q1064" s="371"/>
    </row>
    <row r="1065" spans="17:17">
      <c r="Q1065" s="371"/>
    </row>
    <row r="1066" spans="17:17">
      <c r="Q1066" s="371"/>
    </row>
    <row r="1067" spans="17:17">
      <c r="Q1067" s="371"/>
    </row>
    <row r="1068" spans="17:17">
      <c r="Q1068" s="371"/>
    </row>
    <row r="1069" spans="17:17">
      <c r="Q1069" s="371"/>
    </row>
    <row r="1070" spans="17:17">
      <c r="Q1070" s="371"/>
    </row>
    <row r="1071" spans="17:17">
      <c r="Q1071" s="371"/>
    </row>
    <row r="1072" spans="17:17">
      <c r="Q1072" s="371"/>
    </row>
    <row r="1073" spans="17:17">
      <c r="Q1073" s="371"/>
    </row>
    <row r="1074" spans="17:17">
      <c r="Q1074" s="371"/>
    </row>
    <row r="1075" spans="17:17">
      <c r="Q1075" s="371"/>
    </row>
    <row r="1076" spans="17:17">
      <c r="Q1076" s="371"/>
    </row>
    <row r="1077" spans="17:17">
      <c r="Q1077" s="371"/>
    </row>
    <row r="1078" spans="17:17">
      <c r="Q1078" s="371"/>
    </row>
    <row r="1079" spans="17:17">
      <c r="Q1079" s="371"/>
    </row>
    <row r="1080" spans="17:17">
      <c r="Q1080" s="371"/>
    </row>
    <row r="1081" spans="17:17">
      <c r="Q1081" s="371"/>
    </row>
    <row r="1082" spans="17:17">
      <c r="Q1082" s="371"/>
    </row>
    <row r="1083" spans="17:17">
      <c r="Q1083" s="371"/>
    </row>
    <row r="1084" spans="17:17">
      <c r="Q1084" s="371"/>
    </row>
    <row r="1085" spans="17:17">
      <c r="Q1085" s="371"/>
    </row>
    <row r="1086" spans="17:17">
      <c r="Q1086" s="371"/>
    </row>
    <row r="1087" spans="17:17">
      <c r="Q1087" s="371"/>
    </row>
    <row r="1088" spans="17:17">
      <c r="Q1088" s="371"/>
    </row>
    <row r="1089" spans="17:17">
      <c r="Q1089" s="371"/>
    </row>
    <row r="1090" spans="17:17">
      <c r="Q1090" s="371"/>
    </row>
    <row r="1091" spans="17:17">
      <c r="Q1091" s="371"/>
    </row>
    <row r="1092" spans="17:17">
      <c r="Q1092" s="371"/>
    </row>
    <row r="1093" spans="17:17">
      <c r="Q1093" s="371"/>
    </row>
    <row r="1094" spans="17:17">
      <c r="Q1094" s="371"/>
    </row>
    <row r="1095" spans="17:17">
      <c r="Q1095" s="371"/>
    </row>
    <row r="1096" spans="17:17">
      <c r="Q1096" s="371"/>
    </row>
    <row r="1097" spans="17:17">
      <c r="Q1097" s="371"/>
    </row>
    <row r="1098" spans="17:17">
      <c r="Q1098" s="371"/>
    </row>
    <row r="1099" spans="17:17">
      <c r="Q1099" s="371"/>
    </row>
    <row r="1100" spans="17:17">
      <c r="Q1100" s="371"/>
    </row>
    <row r="1101" spans="17:17">
      <c r="Q1101" s="371"/>
    </row>
    <row r="1102" spans="17:17">
      <c r="Q1102" s="371"/>
    </row>
    <row r="1103" spans="17:17">
      <c r="Q1103" s="371"/>
    </row>
    <row r="1104" spans="17:17">
      <c r="Q1104" s="371"/>
    </row>
    <row r="1105" spans="17:17">
      <c r="Q1105" s="371"/>
    </row>
    <row r="1106" spans="17:17">
      <c r="Q1106" s="371"/>
    </row>
    <row r="1107" spans="17:17">
      <c r="Q1107" s="371"/>
    </row>
    <row r="1108" spans="17:17">
      <c r="Q1108" s="371"/>
    </row>
    <row r="1109" spans="17:17">
      <c r="Q1109" s="371"/>
    </row>
    <row r="1110" spans="17:17">
      <c r="Q1110" s="371"/>
    </row>
    <row r="1111" spans="17:17">
      <c r="Q1111" s="371"/>
    </row>
    <row r="1112" spans="17:17">
      <c r="Q1112" s="371"/>
    </row>
    <row r="1113" spans="17:17">
      <c r="Q1113" s="371"/>
    </row>
    <row r="1114" spans="17:17">
      <c r="Q1114" s="371"/>
    </row>
    <row r="1115" spans="17:17">
      <c r="Q1115" s="371"/>
    </row>
    <row r="1116" spans="17:17">
      <c r="Q1116" s="371"/>
    </row>
    <row r="1117" spans="17:17">
      <c r="Q1117" s="371"/>
    </row>
    <row r="1118" spans="17:17">
      <c r="Q1118" s="371"/>
    </row>
    <row r="1119" spans="17:17">
      <c r="Q1119" s="371"/>
    </row>
    <row r="1120" spans="17:17">
      <c r="Q1120" s="371"/>
    </row>
    <row r="1121" spans="17:17">
      <c r="Q1121" s="371"/>
    </row>
    <row r="1122" spans="17:17">
      <c r="Q1122" s="371"/>
    </row>
    <row r="1123" spans="17:17">
      <c r="Q1123" s="371"/>
    </row>
    <row r="1124" spans="17:17">
      <c r="Q1124" s="371"/>
    </row>
    <row r="1125" spans="17:17">
      <c r="Q1125" s="371"/>
    </row>
    <row r="1126" spans="17:17">
      <c r="Q1126" s="371"/>
    </row>
    <row r="1127" spans="17:17">
      <c r="Q1127" s="371"/>
    </row>
    <row r="1128" spans="17:17">
      <c r="Q1128" s="371"/>
    </row>
    <row r="1129" spans="17:17">
      <c r="Q1129" s="371"/>
    </row>
    <row r="1130" spans="17:17">
      <c r="Q1130" s="371"/>
    </row>
  </sheetData>
  <mergeCells count="62">
    <mergeCell ref="L10:L11"/>
    <mergeCell ref="A1:K1"/>
    <mergeCell ref="A2:P2"/>
    <mergeCell ref="A6:J6"/>
    <mergeCell ref="A7:O7"/>
    <mergeCell ref="A10:A11"/>
    <mergeCell ref="B10:B11"/>
    <mergeCell ref="C10:C11"/>
    <mergeCell ref="D10:D11"/>
    <mergeCell ref="E10:E11"/>
    <mergeCell ref="F10:F11"/>
    <mergeCell ref="G10:G11"/>
    <mergeCell ref="H10:H11"/>
    <mergeCell ref="I10:I11"/>
    <mergeCell ref="J10:J11"/>
    <mergeCell ref="K10:K11"/>
    <mergeCell ref="K12:P12"/>
    <mergeCell ref="R12:R14"/>
    <mergeCell ref="M13:M14"/>
    <mergeCell ref="N13:N14"/>
    <mergeCell ref="O13:O14"/>
    <mergeCell ref="P13:P14"/>
    <mergeCell ref="Q13:Q14"/>
    <mergeCell ref="M10:M11"/>
    <mergeCell ref="N10:O10"/>
    <mergeCell ref="P10:P11"/>
    <mergeCell ref="Q10:Q11"/>
    <mergeCell ref="R10:R11"/>
    <mergeCell ref="B17:D17"/>
    <mergeCell ref="A13:A14"/>
    <mergeCell ref="B13:B14"/>
    <mergeCell ref="C13:C14"/>
    <mergeCell ref="J13:J14"/>
    <mergeCell ref="B15:D15"/>
    <mergeCell ref="Q15:Q16"/>
    <mergeCell ref="B16:D16"/>
    <mergeCell ref="K13:K14"/>
    <mergeCell ref="L13:L14"/>
    <mergeCell ref="Q40:Q41"/>
    <mergeCell ref="B18:D18"/>
    <mergeCell ref="Q18:Q19"/>
    <mergeCell ref="B19:D19"/>
    <mergeCell ref="B20:D20"/>
    <mergeCell ref="B21:D21"/>
    <mergeCell ref="B22:D22"/>
    <mergeCell ref="B23:D23"/>
    <mergeCell ref="B24:D24"/>
    <mergeCell ref="B25:D25"/>
    <mergeCell ref="Q25:Q27"/>
    <mergeCell ref="B26:D26"/>
    <mergeCell ref="Q75:Q80"/>
    <mergeCell ref="Q42:Q43"/>
    <mergeCell ref="Q44:Q45"/>
    <mergeCell ref="Q49:Q50"/>
    <mergeCell ref="Q51:Q52"/>
    <mergeCell ref="Q53:Q54"/>
    <mergeCell ref="Q57:Q58"/>
    <mergeCell ref="Q60:Q61"/>
    <mergeCell ref="Q65:Q66"/>
    <mergeCell ref="Q68:Q69"/>
    <mergeCell ref="Q70:Q71"/>
    <mergeCell ref="Q73:Q74"/>
  </mergeCells>
  <conditionalFormatting sqref="E10:G10">
    <cfRule type="dataBar" priority="1">
      <dataBar>
        <cfvo type="min"/>
        <cfvo type="max"/>
        <color rgb="FF638EC6"/>
      </dataBar>
      <extLst>
        <ext xmlns:x14="http://schemas.microsoft.com/office/spreadsheetml/2009/9/main" uri="{B025F937-C7B1-47D3-B67F-A62EFF666E3E}">
          <x14:id>{208D55FB-DD0D-43FC-9100-8110F6086802}</x14:id>
        </ext>
      </extLst>
    </cfRule>
  </conditionalFormatting>
  <conditionalFormatting sqref="H11">
    <cfRule type="dataBar" priority="2">
      <dataBar>
        <cfvo type="min"/>
        <cfvo type="max"/>
        <color rgb="FF638EC6"/>
      </dataBar>
      <extLst>
        <ext xmlns:x14="http://schemas.microsoft.com/office/spreadsheetml/2009/9/main" uri="{B025F937-C7B1-47D3-B67F-A62EFF666E3E}">
          <x14:id>{01FA54DB-B445-4CE8-99BD-DC77D752C6F5}</x14:id>
        </ext>
      </extLst>
    </cfRule>
  </conditionalFormatting>
  <conditionalFormatting sqref="M10:N10 H10:K10">
    <cfRule type="dataBar" priority="3">
      <dataBar>
        <cfvo type="min"/>
        <cfvo type="max"/>
        <color rgb="FF638EC6"/>
      </dataBar>
      <extLst>
        <ext xmlns:x14="http://schemas.microsoft.com/office/spreadsheetml/2009/9/main" uri="{B025F937-C7B1-47D3-B67F-A62EFF666E3E}">
          <x14:id>{8AB1158A-F377-4F2D-BA92-361DF5570581}</x14:id>
        </ext>
      </extLst>
    </cfRule>
  </conditionalFormatting>
  <pageMargins left="0.7" right="0.7" top="0.75" bottom="0.75" header="0.3" footer="0.3"/>
  <pageSetup paperSize="8" scale="66" fitToHeight="0" orientation="landscape" r:id="rId1"/>
  <extLst>
    <ext xmlns:x14="http://schemas.microsoft.com/office/spreadsheetml/2009/9/main" uri="{78C0D931-6437-407d-A8EE-F0AAD7539E65}">
      <x14:conditionalFormattings>
        <x14:conditionalFormatting xmlns:xm="http://schemas.microsoft.com/office/excel/2006/main">
          <x14:cfRule type="dataBar" id="{208D55FB-DD0D-43FC-9100-8110F6086802}">
            <x14:dataBar minLength="0" maxLength="100" border="1" negativeBarBorderColorSameAsPositive="0">
              <x14:cfvo type="autoMin"/>
              <x14:cfvo type="autoMax"/>
              <x14:borderColor rgb="FF638EC6"/>
              <x14:negativeFillColor rgb="FFFF0000"/>
              <x14:negativeBorderColor rgb="FFFF0000"/>
              <x14:axisColor rgb="FF000000"/>
            </x14:dataBar>
          </x14:cfRule>
          <xm:sqref>E10:G10</xm:sqref>
        </x14:conditionalFormatting>
        <x14:conditionalFormatting xmlns:xm="http://schemas.microsoft.com/office/excel/2006/main">
          <x14:cfRule type="dataBar" id="{01FA54DB-B445-4CE8-99BD-DC77D752C6F5}">
            <x14:dataBar minLength="0" maxLength="100" border="1" negativeBarBorderColorSameAsPositive="0">
              <x14:cfvo type="autoMin"/>
              <x14:cfvo type="autoMax"/>
              <x14:borderColor rgb="FF638EC6"/>
              <x14:negativeFillColor rgb="FFFF0000"/>
              <x14:negativeBorderColor rgb="FFFF0000"/>
              <x14:axisColor rgb="FF000000"/>
            </x14:dataBar>
          </x14:cfRule>
          <xm:sqref>H11</xm:sqref>
        </x14:conditionalFormatting>
        <x14:conditionalFormatting xmlns:xm="http://schemas.microsoft.com/office/excel/2006/main">
          <x14:cfRule type="dataBar" id="{8AB1158A-F377-4F2D-BA92-361DF5570581}">
            <x14:dataBar minLength="0" maxLength="100" border="1" negativeBarBorderColorSameAsPositive="0">
              <x14:cfvo type="autoMin"/>
              <x14:cfvo type="autoMax"/>
              <x14:borderColor rgb="FF638EC6"/>
              <x14:negativeFillColor rgb="FFFF0000"/>
              <x14:negativeBorderColor rgb="FFFF0000"/>
              <x14:axisColor rgb="FF000000"/>
            </x14:dataBar>
          </x14:cfRule>
          <xm:sqref>M10:N10 H10:K10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13CEAA2686047B4580130A49D6A12075" ma:contentTypeVersion="11" ma:contentTypeDescription="Kurkite naują dokumentą." ma:contentTypeScope="" ma:versionID="a3b4d26a3810cef2ac30386387b2ba69">
  <xsd:schema xmlns:xsd="http://www.w3.org/2001/XMLSchema" xmlns:xs="http://www.w3.org/2001/XMLSchema" xmlns:p="http://schemas.microsoft.com/office/2006/metadata/properties" xmlns:ns3="20552470-0632-4241-9e42-b958282af011" targetNamespace="http://schemas.microsoft.com/office/2006/metadata/properties" ma:root="true" ma:fieldsID="8f9bbfa4939e4ce09937fd35039cac39" ns3:_="">
    <xsd:import namespace="20552470-0632-4241-9e42-b958282af01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552470-0632-4241-9e42-b958282af01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0552470-0632-4241-9e42-b958282af011" xsi:nil="true"/>
  </documentManagement>
</p:properties>
</file>

<file path=customXml/itemProps1.xml><?xml version="1.0" encoding="utf-8"?>
<ds:datastoreItem xmlns:ds="http://schemas.openxmlformats.org/officeDocument/2006/customXml" ds:itemID="{23C465A1-BA49-421B-BADE-1E3DE9AB7D93}">
  <ds:schemaRefs>
    <ds:schemaRef ds:uri="http://schemas.microsoft.com/sharepoint/v3/contenttype/forms"/>
  </ds:schemaRefs>
</ds:datastoreItem>
</file>

<file path=customXml/itemProps2.xml><?xml version="1.0" encoding="utf-8"?>
<ds:datastoreItem xmlns:ds="http://schemas.openxmlformats.org/officeDocument/2006/customXml" ds:itemID="{F87A2365-AEE0-4D62-AC05-C2A6939261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552470-0632-4241-9e42-b958282af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EE63AA-1A27-42BF-A65F-1C9971F8B8E8}">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20552470-0632-4241-9e42-b958282af011"/>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8</vt:i4>
      </vt:variant>
    </vt:vector>
  </HeadingPairs>
  <TitlesOfParts>
    <vt:vector size="25" baseType="lpstr">
      <vt:lpstr>Vadovo pranešimas (I)</vt:lpstr>
      <vt:lpstr>Veiklos rezultatai (II)</vt:lpstr>
      <vt:lpstr>Regioninis planavimas (III)</vt:lpstr>
      <vt:lpstr>Plėtros tikslų stebėsena (IV) </vt:lpstr>
      <vt:lpstr>2023-2025 SVP ataskaita (V)</vt:lpstr>
      <vt:lpstr>Programų vykdymas  2024(III)</vt:lpstr>
      <vt:lpstr>02 programa (IV) </vt:lpstr>
      <vt:lpstr>06 programa (V)</vt:lpstr>
      <vt:lpstr>08 programa (VI)</vt:lpstr>
      <vt:lpstr>10 programa (VII)</vt:lpstr>
      <vt:lpstr>VŠĮ rodikliai (XVIII)</vt:lpstr>
      <vt:lpstr>UAB rodikliai (XIX)</vt:lpstr>
      <vt:lpstr>Vertinimo kriterijai</vt:lpstr>
      <vt:lpstr>Lapas2</vt:lpstr>
      <vt:lpstr>Lapas3</vt:lpstr>
      <vt:lpstr>VERTINIMO KRITERIJAI (2 lentelė</vt:lpstr>
      <vt:lpstr>Lesu analize</vt:lpstr>
      <vt:lpstr>'Plėtros tikslų stebėsena (IV) '!_Hlk122275804</vt:lpstr>
      <vt:lpstr>'VŠĮ rodikliai (XVIII)'!_Hlk92374960</vt:lpstr>
      <vt:lpstr>'VŠĮ rodikliai (XVIII)'!_Hlk92375563</vt:lpstr>
      <vt:lpstr>'VŠĮ rodikliai (XVIII)'!_Hlk92375700</vt:lpstr>
      <vt:lpstr>'VŠĮ rodikliai (XVIII)'!_Hlk92376639</vt:lpstr>
      <vt:lpstr>'VŠĮ rodikliai (XVIII)'!_Toc123901359</vt:lpstr>
      <vt:lpstr>'Vertinimo kriterijai'!_Toc506024955</vt:lpstr>
      <vt:lpstr>'VERTINIMO KRITERIJAI (2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Liudmila</dc:creator>
  <cp:lastModifiedBy>bendras9</cp:lastModifiedBy>
  <cp:lastPrinted>2025-02-17T14:06:18Z</cp:lastPrinted>
  <dcterms:created xsi:type="dcterms:W3CDTF">2012-11-22T11:23:10Z</dcterms:created>
  <dcterms:modified xsi:type="dcterms:W3CDTF">2025-02-17T14:53:10Z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0x01010013CEAA2686047B4580130A49D6A12075</vt:lpwstr>
  </property>
</Properties>
</file>